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EBB9DE23-3573-4419-B77D-883C8A93331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명단'!$A$13:$R$33</definedName>
    <definedName name="_xlnm._FilterDatabase" localSheetId="7" hidden="1">'급감속과다 명단'!$A$13:$K$14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운전자별!$A$1:$R$83</definedName>
    <definedName name="_xlnm.Print_Area" localSheetId="1">종합!$A$1:$L$184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4" i="12" l="1"/>
  <c r="D171" i="12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H173" i="12"/>
  <c r="I173" i="12"/>
  <c r="J173" i="12"/>
  <c r="D174" i="12"/>
  <c r="E174" i="12"/>
  <c r="F174" i="12"/>
  <c r="G174" i="12"/>
  <c r="I174" i="12"/>
  <c r="J174" i="12"/>
  <c r="A80" i="7" l="1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3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0" i="12" l="1"/>
  <c r="E170" i="12" l="1"/>
  <c r="F170" i="12"/>
  <c r="G170" i="12"/>
  <c r="H170" i="12"/>
  <c r="J170" i="12"/>
  <c r="I170" i="12"/>
  <c r="D170" i="12"/>
  <c r="B175" i="12"/>
  <c r="B176" i="12"/>
  <c r="B174" i="12"/>
  <c r="B173" i="12"/>
  <c r="B171" i="12"/>
  <c r="B172" i="12"/>
  <c r="F176" i="12" l="1"/>
  <c r="E176" i="12"/>
  <c r="J176" i="12"/>
  <c r="I176" i="12"/>
  <c r="H176" i="12"/>
  <c r="G176" i="12"/>
  <c r="D176" i="12"/>
  <c r="E175" i="12"/>
  <c r="D175" i="12"/>
  <c r="J175" i="12"/>
  <c r="I175" i="12"/>
  <c r="H175" i="12"/>
  <c r="G175" i="12"/>
  <c r="F175" i="12"/>
  <c r="J10" i="12"/>
  <c r="J36" i="12" s="1"/>
  <c r="I61" i="12" a="1"/>
  <c r="E61" i="12" a="1"/>
  <c r="D61" i="12" a="1"/>
  <c r="G61" i="12" a="1"/>
  <c r="H61" i="12" a="1"/>
  <c r="F61" i="12" a="1"/>
  <c r="N61" i="12" a="1"/>
  <c r="H61" i="12" l="1"/>
  <c r="G61" i="12"/>
  <c r="D61" i="12"/>
  <c r="E61" i="12"/>
  <c r="I61" i="12"/>
  <c r="F61" i="12"/>
  <c r="N61" i="12"/>
  <c r="K61" i="12" s="1" a="1"/>
  <c r="K61" i="12" s="1"/>
  <c r="J61" i="12" a="1"/>
  <c r="J61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<sst xmlns="http://schemas.openxmlformats.org/spreadsheetml/2006/main" count="2487" uniqueCount="525">
  <si>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</si>
  <si>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</si>
  <si>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</si>
  <si>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</si>
  <si>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</si>
  <si>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</si>
  <si>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</si>
  <si>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</si>
  <si>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</si>
  <si>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</si>
  <si>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</si>
  <si>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</si>
  <si>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</si>
  <si>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</si>
  <si>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</si>
  <si>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</si>
  <si>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</si>
  <si>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</si>
  <si>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</si>
  <si>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</si>
  <si>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</si>
  <si>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</si>
  <si>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</si>
  <si>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</si>
  <si>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</si>
  <si>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</si>
  <si>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</si>
  <si>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</si>
  <si>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</si>
  <si>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</si>
  <si>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</si>
  <si>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</si>
  <si>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</si>
  <si>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</si>
  <si>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</si>
  <si>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</si>
  <si>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</si>
  <si>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</si>
  <si>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</si>
  <si>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</si>
  <si>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</si>
  <si>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</si>
  <si>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</si>
  <si>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</si>
  <si>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</si>
  <si>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</si>
  <si>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</si>
  <si>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</si>
  <si>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</si>
  <si>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</si>
  <si>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</si>
  <si>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</si>
  <si>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</si>
  <si>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</si>
  <si>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</si>
  <si>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</si>
  <si>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</si>
  <si>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</si>
  <si>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</si>
  <si>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</si>
  <si>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</si>
  <si>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</si>
  <si>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</si>
  <si>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</si>
  <si>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</si>
  <si>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</si>
  <si>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</si>
  <si>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</si>
  <si>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</si>
  <si>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</si>
  <si>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</si>
  <si>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</si>
  <si>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</si>
  <si>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</si>
  <si>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</si>
  <si>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</si>
  <si>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</si>
  <si>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</si>
  <si>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</si>
  <si>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</si>
  <si>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</si>
  <si>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</si>
  <si>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</si>
  <si>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</si>
  <si>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</si>
  <si>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</si>
  <si>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</si>
  <si>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</si>
  <si>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</si>
  <si>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</si>
  <si>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</si>
  <si>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</si>
  <si>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</si>
  <si>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</si>
  <si>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</si>
  <si>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</si>
  <si>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</si>
  <si>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</si>
  <si>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</si>
  <si>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</si>
  <si>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</si>
  <si>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</si>
  <si>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</si>
  <si>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</si>
  <si>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</si>
  <si>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</si>
  <si>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</si>
  <si>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</si>
  <si>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</si>
  <si>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</si>
  <si>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</si>
  <si>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</si>
  <si>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</si>
  <si>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</si>
  <si>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</si>
  <si>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</si>
  <si>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</si>
  <si>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B</t>
    <phoneticPr fontId="4" type="noConversion"/>
  </si>
  <si>
    <t>영종운수</t>
  </si>
  <si>
    <t>202</t>
  </si>
  <si>
    <t>203</t>
  </si>
  <si>
    <t>205</t>
  </si>
  <si>
    <t>222</t>
  </si>
  <si>
    <t>e음13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</si>
  <si>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</si>
  <si>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</si>
  <si>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</si>
  <si>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</si>
  <si>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</si>
  <si>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</si>
  <si>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</si>
  <si>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</si>
  <si>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</si>
  <si>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</si>
  <si>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</si>
  <si>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</si>
  <si>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</si>
  <si>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</si>
  <si>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</si>
  <si>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</si>
  <si>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</si>
  <si>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</si>
  <si>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</si>
  <si>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</si>
  <si>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</si>
  <si>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</si>
  <si>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</si>
  <si>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</si>
  <si>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</si>
  <si>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</si>
  <si>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</si>
  <si>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</si>
  <si>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</si>
  <si>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</si>
  <si>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</si>
  <si>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</si>
  <si>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</si>
  <si>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</si>
  <si>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</si>
  <si>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</si>
  <si>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</si>
  <si>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</si>
  <si>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</si>
  <si>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</si>
  <si>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</si>
  <si>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</si>
  <si>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중형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</si>
  <si>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</si>
  <si>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</si>
  <si>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</si>
  <si>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</si>
  <si>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</si>
  <si>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</si>
  <si>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</si>
  <si>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</si>
  <si>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</si>
  <si>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</si>
  <si>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</si>
  <si>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</si>
  <si>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</si>
  <si>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</si>
  <si>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</si>
  <si>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</si>
  <si>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</si>
  <si>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</si>
  <si>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</si>
  <si>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</si>
  <si>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</si>
  <si>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</si>
  <si>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</si>
  <si>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</si>
  <si>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</si>
  <si>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</si>
  <si>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</si>
  <si>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</si>
  <si>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</si>
  <si>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</si>
  <si>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</si>
  <si>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</si>
  <si>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</si>
  <si>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</si>
  <si>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</si>
  <si>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</si>
  <si>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</si>
  <si>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</si>
  <si>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73아1568</t>
  </si>
  <si>
    <t>김길수</t>
  </si>
  <si>
    <t>김덕수</t>
  </si>
  <si>
    <t>김만수</t>
  </si>
  <si>
    <t>김보람</t>
  </si>
  <si>
    <t>김영태</t>
  </si>
  <si>
    <t>김용석</t>
  </si>
  <si>
    <t>김제학</t>
  </si>
  <si>
    <t>김지현</t>
  </si>
  <si>
    <t>김진호</t>
  </si>
  <si>
    <t>김홍철</t>
  </si>
  <si>
    <t>노형준</t>
  </si>
  <si>
    <t>박기정</t>
  </si>
  <si>
    <t>박상우</t>
  </si>
  <si>
    <t>박준규</t>
  </si>
  <si>
    <t>박준서</t>
  </si>
  <si>
    <t>백승철</t>
  </si>
  <si>
    <t>선경호</t>
  </si>
  <si>
    <t>성민철</t>
  </si>
  <si>
    <t>송영선</t>
  </si>
  <si>
    <t>신감찬</t>
  </si>
  <si>
    <t>안기태</t>
  </si>
  <si>
    <t>안병윤</t>
  </si>
  <si>
    <t>안춘근</t>
  </si>
  <si>
    <t>원재영</t>
  </si>
  <si>
    <t>유지훈</t>
  </si>
  <si>
    <t>이대범</t>
  </si>
  <si>
    <t>이상현</t>
  </si>
  <si>
    <t>이은영</t>
  </si>
  <si>
    <t>73아1210</t>
  </si>
  <si>
    <t>이주철</t>
  </si>
  <si>
    <t>이준복</t>
  </si>
  <si>
    <t>이향철</t>
  </si>
  <si>
    <t>장용민</t>
  </si>
  <si>
    <t>전원배</t>
  </si>
  <si>
    <t>정완구</t>
  </si>
  <si>
    <t>조선민</t>
  </si>
  <si>
    <t>조시형</t>
  </si>
  <si>
    <t>조종만</t>
  </si>
  <si>
    <t>최규철</t>
  </si>
  <si>
    <t>최성관</t>
  </si>
  <si>
    <t>한송민</t>
  </si>
  <si>
    <t>허지선</t>
  </si>
  <si>
    <t>영종운수</t>
    <phoneticPr fontId="4" type="noConversion"/>
  </si>
  <si>
    <t>영종운수202F1</t>
  </si>
  <si>
    <t>김지훈</t>
  </si>
  <si>
    <t>한형구</t>
  </si>
  <si>
    <t>=</t>
  </si>
  <si>
    <t>0%(0명)</t>
  </si>
  <si>
    <t>13%(1명)</t>
  </si>
  <si>
    <t>인천전체</t>
  </si>
  <si>
    <t>개선율(유카전)</t>
  </si>
  <si>
    <t>영종운수202A1</t>
  </si>
  <si>
    <t>73아1220</t>
  </si>
  <si>
    <t>영종운수202C1</t>
  </si>
  <si>
    <t>영종운수202B3</t>
  </si>
  <si>
    <t>203203</t>
  </si>
  <si>
    <t>영종운수203F2</t>
  </si>
  <si>
    <t>영종운수203F1</t>
  </si>
  <si>
    <t>영종운수203D1</t>
  </si>
  <si>
    <t>205205</t>
  </si>
  <si>
    <t>222222</t>
  </si>
  <si>
    <t>예비예비</t>
  </si>
  <si>
    <t>e음13e음13</t>
  </si>
  <si>
    <t>김광철</t>
  </si>
  <si>
    <t>순위</t>
  </si>
  <si>
    <t>김구선</t>
  </si>
  <si>
    <t>박희수</t>
  </si>
  <si>
    <t>양수모</t>
  </si>
  <si>
    <t>최진호</t>
  </si>
  <si>
    <t>남도관</t>
  </si>
  <si>
    <t>조원준</t>
  </si>
  <si>
    <t>주치만</t>
  </si>
  <si>
    <t>▲</t>
  </si>
  <si>
    <t>영종운수202B4</t>
  </si>
  <si>
    <t>영종운수202A2</t>
  </si>
  <si>
    <t>영종운수203B1</t>
  </si>
  <si>
    <t>영종운수203D2</t>
  </si>
  <si>
    <t>영종운수203D3</t>
  </si>
  <si>
    <t>25%(2명)</t>
  </si>
  <si>
    <t>73아9158</t>
  </si>
  <si>
    <t>영종운수202C3</t>
  </si>
  <si>
    <t>100%(2명)</t>
  </si>
  <si>
    <t>영종운수202D2</t>
  </si>
  <si>
    <t>▽</t>
  </si>
  <si>
    <t>영종운수202S2</t>
  </si>
  <si>
    <t>영종운수202B5</t>
  </si>
  <si>
    <t>영종운수203A1</t>
  </si>
  <si>
    <t>영종운수e음13B1</t>
  </si>
  <si>
    <t>강동진</t>
  </si>
  <si>
    <t>김윤덕</t>
  </si>
  <si>
    <t>남정수</t>
  </si>
  <si>
    <t>박승원</t>
  </si>
  <si>
    <t>배효민</t>
  </si>
  <si>
    <t>백정현</t>
  </si>
  <si>
    <t>송주현</t>
  </si>
  <si>
    <t>이민규</t>
  </si>
  <si>
    <t>이승국</t>
  </si>
  <si>
    <t>황종석</t>
  </si>
  <si>
    <t>100%(1명)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</si>
  <si>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</si>
  <si>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</si>
  <si>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</si>
  <si>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</si>
  <si>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</si>
  <si>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</si>
  <si>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</si>
  <si>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NEW</t>
  </si>
  <si>
    <t>new</t>
  </si>
  <si>
    <t>202202B</t>
  </si>
  <si>
    <t>영종운수202B7</t>
  </si>
  <si>
    <t>-</t>
  </si>
  <si>
    <t>203203D</t>
  </si>
  <si>
    <t>202202F</t>
  </si>
  <si>
    <t>203203F</t>
  </si>
  <si>
    <t>영종운수202B6</t>
  </si>
  <si>
    <t>202202S</t>
  </si>
  <si>
    <t>203203C</t>
  </si>
  <si>
    <t>영종운수203C1</t>
  </si>
  <si>
    <t>203203S</t>
  </si>
  <si>
    <t>영종운수203S2</t>
  </si>
  <si>
    <t>영종운수202S3</t>
  </si>
  <si>
    <t>203203B</t>
  </si>
  <si>
    <t>영종운수203B2</t>
  </si>
  <si>
    <t>202202A</t>
  </si>
  <si>
    <t>202202D</t>
  </si>
  <si>
    <t>영종운수202D3</t>
  </si>
  <si>
    <t>영종운수203S1</t>
  </si>
  <si>
    <t>영종운수202S7</t>
  </si>
  <si>
    <t>202202C</t>
  </si>
  <si>
    <t>영종운수202B10</t>
  </si>
  <si>
    <t>영종운수202B8</t>
  </si>
  <si>
    <t>영종운수203B3</t>
  </si>
  <si>
    <t>영종운수202S4</t>
  </si>
  <si>
    <t>영종운수202S5</t>
  </si>
  <si>
    <t>영종운수203F3</t>
  </si>
  <si>
    <t>영종운수202S6</t>
  </si>
  <si>
    <t>영종운수202S8</t>
  </si>
  <si>
    <t>영종운수203B4</t>
  </si>
  <si>
    <t>영종운수202D4</t>
  </si>
  <si>
    <t>영종운수202A3</t>
  </si>
  <si>
    <t>영종운수203C2</t>
  </si>
  <si>
    <t>영종운수202C4</t>
  </si>
  <si>
    <t>영종운수202B9</t>
  </si>
  <si>
    <t>조문기</t>
  </si>
  <si>
    <t>영종운수203D5</t>
  </si>
  <si>
    <t>김준영</t>
  </si>
  <si>
    <t>영종운수202A4</t>
  </si>
  <si>
    <t>영종운수203D4</t>
  </si>
  <si>
    <t>203203A</t>
  </si>
  <si>
    <t>영종운수202A6</t>
  </si>
  <si>
    <t>e음13e음13D</t>
  </si>
  <si>
    <t>영종운수e음13D1</t>
  </si>
  <si>
    <t>영종운수202D5</t>
  </si>
  <si>
    <t>영종운수202A5</t>
  </si>
  <si>
    <t>이상</t>
  </si>
  <si>
    <t>대비</t>
  </si>
  <si>
    <t>50%(1명)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</si>
  <si>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</si>
  <si>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</si>
  <si>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</si>
  <si>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</si>
  <si>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</si>
  <si>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</si>
  <si>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</si>
  <si>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</si>
  <si>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</si>
  <si>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</si>
  <si>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</si>
  <si>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</si>
  <si>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</si>
  <si>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10%(8명)</t>
  </si>
  <si>
    <t>영종운수205A1</t>
  </si>
  <si>
    <t>영종운수222F1</t>
  </si>
  <si>
    <t>강기완</t>
  </si>
  <si>
    <t>김경태B</t>
  </si>
  <si>
    <t>e음13e음13B</t>
  </si>
  <si>
    <t>영종운수e음13B2</t>
  </si>
  <si>
    <t>영종운수202D6</t>
  </si>
  <si>
    <t>222222F</t>
  </si>
  <si>
    <t>영종운수222F2</t>
  </si>
  <si>
    <t>205205S</t>
  </si>
  <si>
    <t>영종운수205S1</t>
  </si>
  <si>
    <t>김진광</t>
  </si>
  <si>
    <t>김태규</t>
  </si>
  <si>
    <t>영종운수202A7</t>
  </si>
  <si>
    <t>이승호</t>
  </si>
  <si>
    <t>이용욱</t>
  </si>
  <si>
    <t>정유석</t>
  </si>
  <si>
    <t>영종운수e음13B3</t>
  </si>
  <si>
    <t>분석기간: 25.02.01~25.02.28</t>
    <phoneticPr fontId="4" type="noConversion"/>
  </si>
  <si>
    <t>25'02</t>
    <phoneticPr fontId="4" type="noConversion"/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</si>
  <si>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</si>
  <si>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</si>
  <si>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</si>
  <si>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</si>
  <si>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최영길</t>
  </si>
  <si>
    <t>[25년 03월] 특별관리 운행사원 명단</t>
    <phoneticPr fontId="4" type="noConversion"/>
  </si>
  <si>
    <t>사원님, 3월에는 꼭 "C등급" 이상 달성 바랍니다.</t>
    <phoneticPr fontId="4" type="noConversion"/>
  </si>
  <si>
    <t>[25.02월 D,F 등급 운행사원]</t>
    <phoneticPr fontId="4" type="noConversion"/>
  </si>
  <si>
    <t>3월 한달간, 연비등급관리 대장에 서명할 수 있도록 적극 활용하십시오.</t>
  </si>
  <si>
    <t>5266104410.65</t>
  </si>
  <si>
    <t>e음13e음13S</t>
  </si>
  <si>
    <t>영종운수e음13S1</t>
  </si>
  <si>
    <t>5262185416.85</t>
  </si>
  <si>
    <t>권우진</t>
  </si>
  <si>
    <t>5269394476.7</t>
  </si>
  <si>
    <t>5264851614.956</t>
  </si>
  <si>
    <t>e음13e음13A</t>
  </si>
  <si>
    <t>영종운수e음13A3</t>
  </si>
  <si>
    <t>5262773611.903</t>
  </si>
  <si>
    <t>5268658383.283</t>
  </si>
  <si>
    <t>52689083630.435</t>
  </si>
  <si>
    <t>52669003081.182</t>
  </si>
  <si>
    <t>52665292589.058</t>
  </si>
  <si>
    <t>52611903499.016</t>
  </si>
  <si>
    <t>526423987.265</t>
  </si>
  <si>
    <t>영종운수202B11</t>
  </si>
  <si>
    <t>5267671995.353</t>
  </si>
  <si>
    <t>5266710596.266</t>
  </si>
  <si>
    <t>5266800417.114</t>
  </si>
  <si>
    <t>52680063640.184</t>
  </si>
  <si>
    <t>52649996856.238</t>
  </si>
  <si>
    <t>205205B</t>
  </si>
  <si>
    <t>영종운수205B2</t>
  </si>
  <si>
    <t>52644822882.278</t>
  </si>
  <si>
    <t>52655042915.128</t>
  </si>
  <si>
    <t>52658821057.718</t>
  </si>
  <si>
    <t>5269299822.27</t>
  </si>
  <si>
    <t>5268474781.703</t>
  </si>
  <si>
    <t>5262883328.793</t>
  </si>
  <si>
    <t>5262983257.966</t>
  </si>
  <si>
    <t>5267469436.025</t>
  </si>
  <si>
    <t>52620002369.781</t>
  </si>
  <si>
    <t>영종운수203F4</t>
  </si>
  <si>
    <t>52681973505.187</t>
  </si>
  <si>
    <t>영종운수202C8</t>
  </si>
  <si>
    <t>52629493187.822</t>
  </si>
  <si>
    <t>526842223.939</t>
  </si>
  <si>
    <t>52624512686.726</t>
  </si>
  <si>
    <t>52655713074.846</t>
  </si>
  <si>
    <t>52623783381.469</t>
  </si>
  <si>
    <t>영종운수205B1</t>
  </si>
  <si>
    <t>526872443.29</t>
  </si>
  <si>
    <t>52613133605.376</t>
  </si>
  <si>
    <t>526882750.202</t>
  </si>
  <si>
    <t>52611823380.183</t>
  </si>
  <si>
    <t>52672053231.566</t>
  </si>
  <si>
    <t>5266743758.166</t>
  </si>
  <si>
    <t>52633032737.011</t>
  </si>
  <si>
    <t>영종운수202A8</t>
  </si>
  <si>
    <t>52667402488.816</t>
  </si>
  <si>
    <t>영종운수203B6</t>
  </si>
  <si>
    <t>52622743496.39</t>
  </si>
  <si>
    <t>52622253449.655</t>
  </si>
  <si>
    <t>52672063441.719</t>
  </si>
  <si>
    <t>52654112881.212</t>
  </si>
  <si>
    <t>영종운수202A9</t>
  </si>
  <si>
    <t>우철근</t>
  </si>
  <si>
    <t>5262786249.976</t>
  </si>
  <si>
    <t>52656533867.075</t>
  </si>
  <si>
    <t>52614633518.135</t>
  </si>
  <si>
    <t>52659743410.513</t>
  </si>
  <si>
    <t>52651703192.736</t>
  </si>
  <si>
    <t>5263421217.018</t>
  </si>
  <si>
    <t>영종운수205S2</t>
  </si>
  <si>
    <t>52645373935.149</t>
  </si>
  <si>
    <t>이상호</t>
  </si>
  <si>
    <t>5267246400.403</t>
  </si>
  <si>
    <t>영종운수202C5</t>
  </si>
  <si>
    <t>5263013221.939</t>
  </si>
  <si>
    <t>5261090224.581</t>
  </si>
  <si>
    <t>52687252103.878</t>
  </si>
  <si>
    <t>영종운수e음13A1</t>
  </si>
  <si>
    <t>52612822624.071</t>
  </si>
  <si>
    <t>5261422321.613</t>
  </si>
  <si>
    <t>52691192951.296</t>
  </si>
  <si>
    <t>영종운수203F5</t>
  </si>
  <si>
    <t>52636533600.103</t>
  </si>
  <si>
    <t>52681172758.372</t>
  </si>
  <si>
    <t>영종운수203B5</t>
  </si>
  <si>
    <t>52666171505.967</t>
  </si>
  <si>
    <t>영종운수202A10</t>
  </si>
  <si>
    <t>52692322299.729</t>
  </si>
  <si>
    <t>정영진</t>
  </si>
  <si>
    <t>5265823226.647</t>
  </si>
  <si>
    <t>영종운수202C6</t>
  </si>
  <si>
    <t>52625893851.613</t>
  </si>
  <si>
    <t>52633352063.467</t>
  </si>
  <si>
    <t>영종운수e음13S2</t>
  </si>
  <si>
    <t>정윤호</t>
  </si>
  <si>
    <t>52662982642.843</t>
  </si>
  <si>
    <t>52624992135.781</t>
  </si>
  <si>
    <t>52677883193.362</t>
  </si>
  <si>
    <t>영종운수202C9</t>
  </si>
  <si>
    <t>52616853713.787</t>
  </si>
  <si>
    <t>5262002604.45</t>
  </si>
  <si>
    <t>52653651079.086</t>
  </si>
  <si>
    <t>526416625.275</t>
  </si>
  <si>
    <t>영종운수202C7</t>
  </si>
  <si>
    <t>5263959898.92</t>
  </si>
  <si>
    <t>5269492625.548</t>
  </si>
  <si>
    <t>5261430527.15</t>
  </si>
  <si>
    <t>52628003688.369</t>
  </si>
  <si>
    <t>52670743685.667</t>
  </si>
  <si>
    <t>52684833345.76</t>
  </si>
  <si>
    <t>5261243507.264</t>
  </si>
  <si>
    <t>526775439.674</t>
  </si>
  <si>
    <t>영종운수예비D4</t>
  </si>
  <si>
    <t>유카후(25년2월)</t>
  </si>
  <si>
    <t>10위/(32개사)</t>
  </si>
  <si>
    <t>19%(14명)</t>
  </si>
  <si>
    <t>17%(13명)</t>
  </si>
  <si>
    <t>27%(22명)</t>
  </si>
  <si>
    <t>12%(10명)</t>
  </si>
  <si>
    <t>15%(12명)</t>
  </si>
  <si>
    <t>20%(3명)</t>
  </si>
  <si>
    <t>27%(4명)</t>
  </si>
  <si>
    <t>13%(2명)</t>
  </si>
  <si>
    <t>e음15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</si>
</sst>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2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0" fontId="32" fillId="0" borderId="0" xfId="0" applyFont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5" xfId="0" applyFont="1" applyFill="1" applyBorder="1">
      <alignment vertical="center"/>
    </xf>
    <xf numFmtId="0" fontId="12" fillId="6" borderId="5" xfId="0" applyFont="1" applyFill="1" applyBorder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9" fillId="3" borderId="7" xfId="562" applyFont="1" applyFill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30" fillId="3" borderId="6" xfId="562" applyFont="1" applyFill="1" applyBorder="1" applyAlignment="1">
      <alignment horizontal="left" vertical="center"/>
    </xf>
    <xf numFmtId="0" fontId="43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4" fillId="0" borderId="11" xfId="2" applyFont="1" applyBorder="1" applyAlignment="1">
      <alignment horizontal="center" vertical="center" wrapText="1"/>
    </xf>
    <xf numFmtId="177" fontId="44" fillId="0" borderId="11" xfId="1" applyNumberFormat="1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4" fillId="0" borderId="14" xfId="1" applyNumberFormat="1" applyFont="1" applyBorder="1" applyAlignment="1">
      <alignment horizontal="center" vertical="center" wrapText="1"/>
    </xf>
    <xf numFmtId="177" fontId="44" fillId="0" borderId="15" xfId="1" applyNumberFormat="1" applyFont="1" applyBorder="1" applyAlignment="1">
      <alignment horizontal="center" vertical="center" wrapText="1"/>
    </xf>
    <xf numFmtId="0" fontId="43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5" fillId="10" borderId="11" xfId="2" applyFont="1" applyFill="1" applyBorder="1" applyAlignment="1">
      <alignment horizontal="center" vertical="center" wrapText="1"/>
    </xf>
    <xf numFmtId="9" fontId="45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4" fillId="0" borderId="19" xfId="2" applyFont="1" applyBorder="1" applyAlignment="1">
      <alignment horizontal="center" vertical="center" wrapText="1"/>
    </xf>
    <xf numFmtId="9" fontId="45" fillId="10" borderId="19" xfId="2" applyFont="1" applyFill="1" applyBorder="1" applyAlignment="1">
      <alignment horizontal="center" vertical="center" wrapText="1"/>
    </xf>
    <xf numFmtId="9" fontId="45" fillId="0" borderId="20" xfId="2" applyFont="1" applyBorder="1" applyAlignment="1">
      <alignment horizontal="center" vertical="center"/>
    </xf>
    <xf numFmtId="0" fontId="43" fillId="9" borderId="21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 vertical="center" wrapText="1"/>
    </xf>
    <xf numFmtId="185" fontId="43" fillId="10" borderId="22" xfId="0" applyNumberFormat="1" applyFont="1" applyFill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43" fillId="9" borderId="27" xfId="0" applyFont="1" applyFill="1" applyBorder="1" applyAlignment="1">
      <alignment horizontal="center" vertical="center"/>
    </xf>
    <xf numFmtId="0" fontId="43" fillId="0" borderId="28" xfId="0" applyFont="1" applyBorder="1" applyAlignment="1">
      <alignment horizontal="center" vertical="center" wrapText="1"/>
    </xf>
    <xf numFmtId="185" fontId="43" fillId="10" borderId="28" xfId="0" applyNumberFormat="1" applyFont="1" applyFill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58" fillId="9" borderId="24" xfId="0" applyFont="1" applyFill="1" applyBorder="1" applyAlignment="1">
      <alignment horizontal="center" vertical="center"/>
    </xf>
    <xf numFmtId="9" fontId="44" fillId="0" borderId="25" xfId="2" applyFont="1" applyBorder="1" applyAlignment="1">
      <alignment horizontal="center" vertical="center" wrapText="1"/>
    </xf>
    <xf numFmtId="9" fontId="45" fillId="10" borderId="25" xfId="2" applyFont="1" applyFill="1" applyBorder="1" applyAlignment="1">
      <alignment horizontal="center" vertical="center" wrapText="1"/>
    </xf>
    <xf numFmtId="9" fontId="45" fillId="0" borderId="26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177" fontId="47" fillId="6" borderId="31" xfId="1" applyNumberFormat="1" applyFont="1" applyFill="1" applyBorder="1" applyAlignment="1">
      <alignment horizontal="center" vertical="center" wrapText="1"/>
    </xf>
    <xf numFmtId="177" fontId="47" fillId="10" borderId="31" xfId="1" applyNumberFormat="1" applyFont="1" applyFill="1" applyBorder="1" applyAlignment="1">
      <alignment horizontal="center" vertical="center" wrapText="1"/>
    </xf>
    <xf numFmtId="0" fontId="43" fillId="6" borderId="32" xfId="0" applyFont="1" applyFill="1" applyBorder="1" applyAlignment="1">
      <alignment horizontal="center" vertical="center"/>
    </xf>
    <xf numFmtId="0" fontId="43" fillId="9" borderId="35" xfId="0" applyFont="1" applyFill="1" applyBorder="1" applyAlignment="1">
      <alignment horizontal="center" vertical="center"/>
    </xf>
    <xf numFmtId="0" fontId="43" fillId="10" borderId="36" xfId="0" applyFont="1" applyFill="1" applyBorder="1" applyAlignment="1">
      <alignment horizontal="center" vertical="center" wrapText="1"/>
    </xf>
    <xf numFmtId="0" fontId="43" fillId="10" borderId="37" xfId="0" applyFont="1" applyFill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0" fontId="43" fillId="9" borderId="38" xfId="0" applyFont="1" applyFill="1" applyBorder="1" applyAlignment="1">
      <alignment horizontal="center" vertical="center"/>
    </xf>
    <xf numFmtId="185" fontId="72" fillId="0" borderId="39" xfId="0" applyNumberFormat="1" applyFont="1" applyBorder="1" applyAlignment="1">
      <alignment horizontal="center" vertical="center"/>
    </xf>
    <xf numFmtId="185" fontId="72" fillId="0" borderId="4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185" fontId="38" fillId="0" borderId="0" xfId="0" applyNumberFormat="1" applyFont="1" applyAlignment="1">
      <alignment horizontal="center" vertical="center"/>
    </xf>
    <xf numFmtId="186" fontId="21" fillId="0" borderId="0" xfId="562" applyFont="1">
      <alignment vertical="center"/>
    </xf>
    <xf numFmtId="186" fontId="36" fillId="0" borderId="0" xfId="562" applyFont="1">
      <alignment vertical="center"/>
    </xf>
    <xf numFmtId="9" fontId="21" fillId="0" borderId="0" xfId="563" applyFont="1" applyAlignment="1">
      <alignment horizontal="center" vertical="center"/>
    </xf>
    <xf numFmtId="9" fontId="21" fillId="0" borderId="0" xfId="563" applyFont="1" applyFill="1" applyAlignment="1">
      <alignment horizontal="center" vertical="center"/>
    </xf>
    <xf numFmtId="186" fontId="39" fillId="0" borderId="0" xfId="562" applyFont="1">
      <alignment vertical="center"/>
    </xf>
    <xf numFmtId="186" fontId="14" fillId="0" borderId="0" xfId="562">
      <alignment vertical="center"/>
    </xf>
    <xf numFmtId="186" fontId="37" fillId="0" borderId="0" xfId="562" applyFont="1">
      <alignment vertical="center"/>
    </xf>
    <xf numFmtId="9" fontId="9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2" fillId="0" borderId="0" xfId="562" applyFont="1">
      <alignment vertical="center"/>
    </xf>
    <xf numFmtId="186" fontId="17" fillId="0" borderId="0" xfId="562" applyFont="1">
      <alignment vertical="center"/>
    </xf>
    <xf numFmtId="186" fontId="14" fillId="2" borderId="0" xfId="562" applyFill="1">
      <alignment vertical="center"/>
    </xf>
    <xf numFmtId="193" fontId="79" fillId="17" borderId="41" xfId="562" applyNumberFormat="1" applyFont="1" applyFill="1" applyBorder="1" applyAlignment="1">
      <alignment horizontal="center" vertical="center"/>
    </xf>
    <xf numFmtId="177" fontId="80" fillId="0" borderId="42" xfId="4" applyNumberFormat="1" applyFont="1" applyFill="1" applyBorder="1" applyAlignment="1">
      <alignment horizontal="center" vertical="center" wrapText="1"/>
    </xf>
    <xf numFmtId="177" fontId="81" fillId="18" borderId="42" xfId="4" applyNumberFormat="1" applyFont="1" applyFill="1" applyBorder="1" applyAlignment="1">
      <alignment horizontal="center" vertical="center" wrapText="1"/>
    </xf>
    <xf numFmtId="9" fontId="81" fillId="0" borderId="43" xfId="563" applyFont="1" applyFill="1" applyBorder="1" applyAlignment="1">
      <alignment horizontal="center" vertical="center"/>
    </xf>
    <xf numFmtId="194" fontId="79" fillId="17" borderId="44" xfId="562" applyNumberFormat="1" applyFont="1" applyFill="1" applyBorder="1" applyAlignment="1">
      <alignment horizontal="center" vertical="center"/>
    </xf>
    <xf numFmtId="9" fontId="82" fillId="0" borderId="45" xfId="563" applyFont="1" applyFill="1" applyBorder="1" applyAlignment="1">
      <alignment horizontal="center" vertical="center"/>
    </xf>
    <xf numFmtId="178" fontId="82" fillId="0" borderId="45" xfId="563" applyNumberFormat="1" applyFont="1" applyFill="1" applyBorder="1" applyAlignment="1">
      <alignment horizontal="center" vertical="center"/>
    </xf>
    <xf numFmtId="0" fontId="83" fillId="17" borderId="44" xfId="562" applyNumberFormat="1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right" vertical="center" wrapText="1"/>
    </xf>
    <xf numFmtId="10" fontId="81" fillId="18" borderId="46" xfId="563" applyNumberFormat="1" applyFont="1" applyFill="1" applyBorder="1" applyAlignment="1">
      <alignment horizontal="center" vertical="center" wrapText="1"/>
    </xf>
    <xf numFmtId="178" fontId="81" fillId="0" borderId="45" xfId="563" applyNumberFormat="1" applyFont="1" applyFill="1" applyBorder="1" applyAlignment="1">
      <alignment horizontal="right" vertical="center"/>
    </xf>
    <xf numFmtId="0" fontId="79" fillId="17" borderId="47" xfId="562" applyNumberFormat="1" applyFont="1" applyFill="1" applyBorder="1" applyAlignment="1">
      <alignment horizontal="center" vertical="center"/>
    </xf>
    <xf numFmtId="10" fontId="80" fillId="0" borderId="48" xfId="563" applyNumberFormat="1" applyFont="1" applyFill="1" applyBorder="1" applyAlignment="1">
      <alignment horizontal="center" vertical="center" wrapText="1"/>
    </xf>
    <xf numFmtId="187" fontId="84" fillId="18" borderId="48" xfId="563" applyNumberFormat="1" applyFont="1" applyFill="1" applyBorder="1" applyAlignment="1">
      <alignment horizontal="centerContinuous" vertical="center"/>
    </xf>
    <xf numFmtId="187" fontId="84" fillId="18" borderId="49" xfId="563" applyNumberFormat="1" applyFont="1" applyFill="1" applyBorder="1" applyAlignment="1">
      <alignment horizontal="centerContinuous" vertical="center"/>
    </xf>
    <xf numFmtId="0" fontId="52" fillId="13" borderId="0" xfId="0" applyFont="1" applyFill="1" applyAlignment="1">
      <alignment horizontal="center" vertical="center"/>
    </xf>
    <xf numFmtId="9" fontId="31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186" fontId="55" fillId="0" borderId="0" xfId="562" applyFont="1" applyAlignment="1">
      <alignment horizontal="right"/>
    </xf>
    <xf numFmtId="177" fontId="31" fillId="0" borderId="0" xfId="1" applyNumberFormat="1" applyFont="1" applyFill="1" applyBorder="1">
      <alignment vertical="center"/>
    </xf>
    <xf numFmtId="0" fontId="31" fillId="0" borderId="0" xfId="0" quotePrefix="1" applyFont="1">
      <alignment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2" fillId="0" borderId="0" xfId="0" applyNumberFormat="1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9" fontId="0" fillId="5" borderId="0" xfId="566" applyFont="1" applyFill="1" applyAlignment="1">
      <alignment vertical="center" wrapText="1"/>
    </xf>
    <xf numFmtId="0" fontId="87" fillId="5" borderId="0" xfId="0" applyFont="1" applyFill="1" applyAlignment="1">
      <alignment horizontal="center" vertical="center" wrapText="1"/>
    </xf>
    <xf numFmtId="0" fontId="87" fillId="5" borderId="0" xfId="0" applyFont="1" applyFill="1" applyAlignment="1">
      <alignment horizontal="left" vertical="center" wrapText="1"/>
    </xf>
    <xf numFmtId="0" fontId="88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89" fillId="19" borderId="0" xfId="0" applyFont="1" applyFill="1" applyAlignment="1">
      <alignment vertical="center" wrapText="1"/>
    </xf>
    <xf numFmtId="0" fontId="90" fillId="2" borderId="0" xfId="0" applyFont="1" applyFill="1" applyAlignment="1">
      <alignment vertical="center" wrapText="1"/>
    </xf>
    <xf numFmtId="9" fontId="0" fillId="3" borderId="0" xfId="566" applyFont="1" applyFill="1">
      <alignment vertical="center"/>
    </xf>
    <xf numFmtId="0" fontId="87" fillId="3" borderId="0" xfId="0" applyFont="1" applyFill="1" applyAlignment="1">
      <alignment horizontal="center" vertical="center"/>
    </xf>
    <xf numFmtId="0" fontId="87" fillId="3" borderId="0" xfId="0" applyFont="1" applyFill="1" applyAlignment="1">
      <alignment horizontal="left" vertical="center"/>
    </xf>
    <xf numFmtId="0" fontId="88" fillId="3" borderId="0" xfId="0" applyFont="1" applyFill="1" applyAlignment="1">
      <alignment horizontal="center" vertical="center"/>
    </xf>
    <xf numFmtId="41" fontId="0" fillId="0" borderId="0" xfId="5" applyFont="1">
      <alignment vertical="center"/>
    </xf>
    <xf numFmtId="9" fontId="0" fillId="0" borderId="0" xfId="566" applyFont="1">
      <alignment vertical="center"/>
    </xf>
    <xf numFmtId="9" fontId="7" fillId="0" borderId="0" xfId="566" applyFont="1">
      <alignment vertical="center"/>
    </xf>
    <xf numFmtId="9" fontId="91" fillId="0" borderId="0" xfId="566" applyFont="1">
      <alignment vertical="center"/>
    </xf>
    <xf numFmtId="0" fontId="89" fillId="19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7" borderId="0" xfId="570" applyFill="1">
      <alignment vertical="center"/>
    </xf>
    <xf numFmtId="0" fontId="35" fillId="8" borderId="0" xfId="570" applyFont="1" applyFill="1">
      <alignment vertical="center"/>
    </xf>
    <xf numFmtId="9" fontId="9" fillId="8" borderId="0" xfId="571" applyFont="1" applyFill="1" applyAlignment="1">
      <alignment horizontal="center" vertical="center"/>
    </xf>
    <xf numFmtId="0" fontId="5" fillId="8" borderId="0" xfId="570" applyFill="1">
      <alignment vertical="center"/>
    </xf>
    <xf numFmtId="0" fontId="12" fillId="8" borderId="0" xfId="570" applyFont="1" applyFill="1">
      <alignment vertical="center"/>
    </xf>
    <xf numFmtId="0" fontId="5" fillId="0" borderId="0" xfId="570">
      <alignment vertical="center"/>
    </xf>
    <xf numFmtId="0" fontId="60" fillId="2" borderId="0" xfId="570" applyFont="1" applyFill="1">
      <alignment vertical="center"/>
    </xf>
    <xf numFmtId="0" fontId="5" fillId="2" borderId="0" xfId="570" applyFill="1">
      <alignment vertical="center"/>
    </xf>
    <xf numFmtId="0" fontId="1" fillId="0" borderId="0" xfId="572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0" fontId="8" fillId="16" borderId="0" xfId="562" applyNumberFormat="1" applyFont="1" applyFill="1" applyAlignment="1">
      <alignment horizontal="center" vertical="center"/>
    </xf>
    <xf numFmtId="0" fontId="21" fillId="0" borderId="0" xfId="570" applyFont="1">
      <alignment vertical="center"/>
    </xf>
    <xf numFmtId="0" fontId="77" fillId="0" borderId="0" xfId="570" applyFont="1">
      <alignment vertical="center"/>
    </xf>
    <xf numFmtId="194" fontId="83" fillId="17" borderId="44" xfId="562" applyNumberFormat="1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21" fillId="0" borderId="0" xfId="570" applyFont="1" applyAlignment="1">
      <alignment horizontal="center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88" fillId="16" borderId="0" xfId="562" applyNumberFormat="1" applyFont="1" applyFill="1" applyAlignment="1">
      <alignment horizontal="right" vertical="center"/>
    </xf>
  </cellXfs>
  <cellStyles count="575">
    <cellStyle name="나쁨 2" xfId="568" xr:uid="{E0379D21-4FBA-4BBB-97E3-11B3420B0494}"/>
    <cellStyle name="백분율" xfId="2" builtinId="5"/>
    <cellStyle name="백분율 2" xfId="563" xr:uid="{D6A3D204-8C70-4A7D-BF58-53F115410276}"/>
    <cellStyle name="백분율 2 2" xfId="571" xr:uid="{65D3015E-DB5E-48D6-848D-608AFF45A23F}"/>
    <cellStyle name="백분율 3" xfId="566" xr:uid="{C991B8A9-14EA-492A-A63B-9E1DFF83C5D6}"/>
    <cellStyle name="백분율 4" xfId="573" xr:uid="{AD73CD8A-9872-45D1-A546-C151D5B98445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4" xr:uid="{1EF42354-750F-4E53-AEE9-156586C3D78B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3" xfId="570" xr:uid="{BACD0FA7-D7A1-440E-85F2-E23DFCE0D03E}"/>
    <cellStyle name="표준 2 4" xfId="3" xr:uid="{F025CCA9-607F-40C4-B9F4-A4606A80B63C}"/>
    <cellStyle name="표준 3" xfId="565" xr:uid="{60C4FBB4-F171-472B-9713-681973E66964}"/>
    <cellStyle name="표준 4" xfId="572" xr:uid="{BD29148F-E91C-4BBB-B900-F9E500D0B209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F06-4D4D-90EB-C32AB43425C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648-4C02-8E24-DE346300F2E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648-4C02-8E24-DE346300F2E4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840-4907-AE54-AC96F2E83820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CEE-488D-B5BA-F3DAFA320D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  <c:pt idx="9">
                  <c:v>2.4979872725833236</c:v>
                </c:pt>
                <c:pt idx="10">
                  <c:v>2.4973576955753143</c:v>
                </c:pt>
                <c:pt idx="11">
                  <c:v>2.5164016100088977</c:v>
                </c:pt>
                <c:pt idx="12">
                  <c:v>2.5706470178264462</c:v>
                </c:pt>
                <c:pt idx="13">
                  <c:v>2.5741162216035254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0.18518518518518517</c:v>
                </c:pt>
                <c:pt idx="1">
                  <c:v>0.1728395061728395</c:v>
                </c:pt>
                <c:pt idx="2">
                  <c:v>0.27160493827160492</c:v>
                </c:pt>
                <c:pt idx="3">
                  <c:v>0.12345679012345678</c:v>
                </c:pt>
                <c:pt idx="4">
                  <c:v>0.14814814814814814</c:v>
                </c:pt>
                <c:pt idx="5">
                  <c:v>9.8765432098765427E-2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종합!$M$82:$S$82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종합!$M$81:$S$81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0.13333333333333333</c:v>
                </c:pt>
                <c:pt idx="3">
                  <c:v>0.125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종합!$M$80:$S$80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0.26666666666666666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종합!$M$79:$S$79</c:f>
              <c:numCache>
                <c:formatCode>0%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0.2</c:v>
                </c:pt>
                <c:pt idx="3">
                  <c:v>0.125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종합!$M$78:$S$78</c:f>
              <c:numCache>
                <c:formatCode>0%</c:formatCode>
                <c:ptCount val="7"/>
                <c:pt idx="0">
                  <c:v>0.5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종합!$M$77:$S$77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종합!$M$75:$S$75</c:f>
              <c:strCache>
                <c:ptCount val="5"/>
                <c:pt idx="0">
                  <c:v> 205 </c:v>
                </c:pt>
                <c:pt idx="1">
                  <c:v> e음13 </c:v>
                </c:pt>
                <c:pt idx="2">
                  <c:v> 202 </c:v>
                </c:pt>
                <c:pt idx="3">
                  <c:v> 203 </c:v>
                </c:pt>
                <c:pt idx="4">
                  <c:v> 222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750012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582706</xdr:colOff>
      <xdr:row>11</xdr:row>
      <xdr:rowOff>78441</xdr:rowOff>
    </xdr:from>
    <xdr:to>
      <xdr:col>6</xdr:col>
      <xdr:colOff>735530</xdr:colOff>
      <xdr:row>11</xdr:row>
      <xdr:rowOff>168088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 flipV="1">
          <a:off x="5121088" y="3720353"/>
          <a:ext cx="152824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363073</xdr:colOff>
      <xdr:row>9</xdr:row>
      <xdr:rowOff>212911</xdr:rowOff>
    </xdr:from>
    <xdr:to>
      <xdr:col>6</xdr:col>
      <xdr:colOff>1030943</xdr:colOff>
      <xdr:row>11</xdr:row>
      <xdr:rowOff>15689</xdr:rowOff>
    </xdr:to>
    <xdr:sp macro="" textlink="$K$24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901455" y="3272117"/>
          <a:ext cx="667870" cy="3854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9CA982-4001-4017-B784-405567D30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DAF2CEF0-DB63-42EF-B585-6F62CC2D5B94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D36767A-DD41-4904-ADD3-6D5C8B64A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8.14062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28" width="9.140625" style="2"/>
    <col min="29" max="30" width="9.140625" style="4"/>
    <col min="31" max="34" width="9.140625" style="27"/>
    <col min="35" max="16384" width="9.140625" style="4"/>
  </cols>
  <sheetData>
    <row r="1" spans="1:28" ht="9.75" customHeight="1">
      <c r="A1" s="19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8" ht="38.25" customHeight="1">
      <c r="B2" s="54" t="s">
        <v>111</v>
      </c>
      <c r="C2" s="52"/>
      <c r="D2" s="52"/>
      <c r="E2" s="52"/>
      <c r="F2" s="52"/>
      <c r="G2" s="52"/>
      <c r="H2" s="52"/>
      <c r="I2" s="52"/>
      <c r="J2" s="52"/>
      <c r="K2" s="265" t="s">
        <v>395</v>
      </c>
      <c r="L2" s="53"/>
    </row>
    <row r="3" spans="1:28" ht="15.75" customHeight="1">
      <c r="B3" s="56"/>
      <c r="C3" s="56"/>
      <c r="D3" s="56"/>
      <c r="E3" s="56"/>
      <c r="F3" s="56"/>
      <c r="G3" s="56"/>
    </row>
    <row r="4" spans="1:28" ht="16.5" customHeight="1">
      <c r="B4" s="57" t="s">
        <v>113</v>
      </c>
      <c r="C4" s="328" t="s">
        <v>38</v>
      </c>
      <c r="D4" s="328"/>
      <c r="E4" s="57" t="s">
        <v>112</v>
      </c>
      <c r="F4" s="57" t="s">
        <v>64</v>
      </c>
      <c r="G4" s="262" t="s">
        <v>115</v>
      </c>
      <c r="H4" s="34"/>
      <c r="I4" s="34"/>
      <c r="J4" s="88" t="s">
        <v>35</v>
      </c>
      <c r="K4" s="88" t="s">
        <v>36</v>
      </c>
    </row>
    <row r="5" spans="1:28" ht="48.75" customHeight="1">
      <c r="B5" s="59" t="s">
        <v>396</v>
      </c>
      <c r="C5" s="329" t="s">
        <v>248</v>
      </c>
      <c r="D5" s="329"/>
      <c r="E5" s="58">
        <v>7</v>
      </c>
      <c r="F5" s="59">
        <v>34</v>
      </c>
      <c r="G5" s="234" t="s">
        <v>117</v>
      </c>
      <c r="H5" s="34"/>
      <c r="I5" s="34"/>
      <c r="J5" s="87" t="s">
        <v>50</v>
      </c>
      <c r="K5" s="86"/>
    </row>
    <row r="6" spans="1:28" ht="15.75" customHeight="1">
      <c r="B6" s="45"/>
      <c r="C6" s="45"/>
      <c r="D6" s="45"/>
      <c r="E6" s="45"/>
      <c r="F6" s="45"/>
      <c r="G6" s="45"/>
      <c r="H6" s="45"/>
      <c r="I6" s="45"/>
      <c r="M6" s="317"/>
    </row>
    <row r="7" spans="1:28" ht="16.5" customHeight="1">
      <c r="B7" s="47" t="s">
        <v>128</v>
      </c>
      <c r="C7" s="47"/>
      <c r="D7" s="46"/>
      <c r="E7" s="46"/>
      <c r="F7" s="46"/>
      <c r="G7" s="46"/>
      <c r="H7" s="46"/>
      <c r="I7" s="46"/>
      <c r="J7" s="46"/>
      <c r="K7" s="46"/>
    </row>
    <row r="8" spans="1:28" ht="10.5" customHeight="1">
      <c r="B8" s="5"/>
      <c r="C8" s="5"/>
      <c r="E8" s="11"/>
      <c r="F8" s="5"/>
      <c r="G8" s="5"/>
      <c r="H8" s="5"/>
      <c r="I8" s="5"/>
      <c r="J8" s="5"/>
      <c r="K8" s="5"/>
    </row>
    <row r="9" spans="1:28" ht="69" customHeight="1">
      <c r="B9" s="5"/>
      <c r="C9" s="5"/>
      <c r="E9" s="6"/>
      <c r="F9" s="5"/>
      <c r="G9" s="5"/>
      <c r="H9" s="5"/>
      <c r="I9" s="5"/>
      <c r="J9" s="5"/>
      <c r="K9" s="5"/>
      <c r="O9" s="327"/>
      <c r="P9" s="327"/>
    </row>
    <row r="10" spans="1:28" ht="23.25" customHeight="1" thickBot="1">
      <c r="G10" s="5"/>
      <c r="H10" s="180" t="s">
        <v>92</v>
      </c>
      <c r="I10" s="181" t="s">
        <v>93</v>
      </c>
      <c r="J10" s="182" t="str">
        <f>C5</f>
        <v>영종운수</v>
      </c>
      <c r="K10" s="183" t="s">
        <v>94</v>
      </c>
      <c r="X10" s="317"/>
      <c r="Z10" s="35"/>
      <c r="AA10" s="35"/>
      <c r="AB10" s="35"/>
    </row>
    <row r="11" spans="1:28" ht="23.25" customHeight="1" thickTop="1">
      <c r="G11" s="5"/>
      <c r="H11" s="247" t="s">
        <v>373</v>
      </c>
      <c r="I11" s="248">
        <v>2.0099999999999998</v>
      </c>
      <c r="J11" s="249">
        <v>2.2561611729832642</v>
      </c>
      <c r="K11" s="250"/>
      <c r="M11" s="2"/>
      <c r="Y11" s="318"/>
      <c r="Z11" s="266"/>
      <c r="AA11" s="263"/>
      <c r="AB11" s="35"/>
    </row>
    <row r="12" spans="1:28" ht="23.25" customHeight="1">
      <c r="G12" s="5"/>
      <c r="H12" s="251" t="s">
        <v>374</v>
      </c>
      <c r="I12" s="248">
        <v>2.3662575846193561</v>
      </c>
      <c r="J12" s="249">
        <v>2.6623596633279356</v>
      </c>
      <c r="K12" s="252">
        <v>0.18003965993598126</v>
      </c>
      <c r="M12" s="263"/>
      <c r="Y12" s="318"/>
      <c r="Z12" s="266"/>
      <c r="AA12" s="263"/>
      <c r="AB12" s="35"/>
    </row>
    <row r="13" spans="1:28" ht="23.25" customHeight="1">
      <c r="G13" s="5"/>
      <c r="H13" s="251" t="s">
        <v>363</v>
      </c>
      <c r="I13" s="248">
        <v>2.37</v>
      </c>
      <c r="J13" s="249">
        <v>2.6869503276308122</v>
      </c>
      <c r="K13" s="253">
        <v>9.2364170933008083E-3</v>
      </c>
      <c r="M13" s="263"/>
      <c r="Y13" s="318"/>
      <c r="Z13" s="266"/>
      <c r="AA13" s="263"/>
      <c r="AB13" s="35"/>
    </row>
    <row r="14" spans="1:28" ht="23.25" customHeight="1">
      <c r="G14" s="5"/>
      <c r="H14" s="251" t="s">
        <v>364</v>
      </c>
      <c r="I14" s="248">
        <v>2.33</v>
      </c>
      <c r="J14" s="249">
        <v>2.6240929219276077</v>
      </c>
      <c r="K14" s="253">
        <v>-2.3393586794970056E-2</v>
      </c>
      <c r="M14" s="263"/>
      <c r="Y14" s="318"/>
      <c r="Z14" s="266"/>
      <c r="AA14" s="263"/>
      <c r="AB14" s="35"/>
    </row>
    <row r="15" spans="1:28" ht="23.25" customHeight="1">
      <c r="G15" s="5"/>
      <c r="H15" s="251" t="s">
        <v>365</v>
      </c>
      <c r="I15" s="248">
        <v>2.2850259626150282</v>
      </c>
      <c r="J15" s="249">
        <v>2.6105942950474779</v>
      </c>
      <c r="K15" s="253">
        <v>-5.1441116156107913E-3</v>
      </c>
      <c r="M15" s="263"/>
      <c r="Y15" s="318"/>
      <c r="Z15" s="266"/>
      <c r="AA15" s="263"/>
      <c r="AB15" s="35"/>
    </row>
    <row r="16" spans="1:28" ht="23.25" customHeight="1">
      <c r="G16" s="5"/>
      <c r="H16" s="251" t="s">
        <v>366</v>
      </c>
      <c r="I16" s="248">
        <v>2.0664933427553414</v>
      </c>
      <c r="J16" s="249">
        <v>2.4347606867760438</v>
      </c>
      <c r="K16" s="253">
        <v>-6.7353862147406685E-2</v>
      </c>
      <c r="M16" s="263"/>
      <c r="Y16" s="318"/>
      <c r="Z16" s="266"/>
      <c r="AA16" s="263"/>
      <c r="AB16" s="35"/>
    </row>
    <row r="17" spans="2:28" ht="23.25" customHeight="1">
      <c r="G17" s="5"/>
      <c r="H17" s="251" t="s">
        <v>367</v>
      </c>
      <c r="I17" s="248">
        <v>2.13</v>
      </c>
      <c r="J17" s="249">
        <v>2.3743564178505263</v>
      </c>
      <c r="K17" s="253">
        <v>-2.4809119538356406E-2</v>
      </c>
      <c r="M17" s="263"/>
      <c r="Y17" s="318"/>
      <c r="Z17" s="266"/>
      <c r="AA17" s="263"/>
      <c r="AB17" s="35"/>
    </row>
    <row r="18" spans="2:28" ht="23.25" customHeight="1">
      <c r="G18" s="5"/>
      <c r="H18" s="251" t="s">
        <v>368</v>
      </c>
      <c r="I18" s="248">
        <v>2.08</v>
      </c>
      <c r="J18" s="249">
        <v>2.2786409038251123</v>
      </c>
      <c r="K18" s="253">
        <v>-4.0312192940293312E-2</v>
      </c>
      <c r="M18" s="263"/>
      <c r="Y18" s="318"/>
      <c r="Z18" s="266"/>
      <c r="AA18" s="263"/>
      <c r="AB18" s="35"/>
    </row>
    <row r="19" spans="2:28" ht="23.25" customHeight="1">
      <c r="G19" s="5"/>
      <c r="H19" s="251" t="s">
        <v>369</v>
      </c>
      <c r="I19" s="248">
        <v>2.13</v>
      </c>
      <c r="J19" s="249">
        <v>2.3348896720895072</v>
      </c>
      <c r="K19" s="253">
        <v>2.4685227132529297E-2</v>
      </c>
      <c r="M19" s="263"/>
      <c r="Y19" s="318"/>
      <c r="Z19" s="266"/>
      <c r="AA19" s="263"/>
      <c r="AB19" s="35"/>
    </row>
    <row r="20" spans="2:28" ht="23.25" customHeight="1">
      <c r="G20" s="5"/>
      <c r="H20" s="315" t="s">
        <v>370</v>
      </c>
      <c r="I20" s="248">
        <v>2.25</v>
      </c>
      <c r="J20" s="249">
        <v>2.4979872725833236</v>
      </c>
      <c r="K20" s="253">
        <v>6.9852379940444687E-2</v>
      </c>
      <c r="M20" s="263"/>
      <c r="Y20" s="318"/>
      <c r="Z20" s="266"/>
      <c r="AA20" s="263"/>
      <c r="AB20" s="35"/>
    </row>
    <row r="21" spans="2:28" ht="23.25" customHeight="1">
      <c r="G21" s="5"/>
      <c r="H21" s="315" t="s">
        <v>371</v>
      </c>
      <c r="I21" s="248">
        <v>2.17</v>
      </c>
      <c r="J21" s="249">
        <v>2.4973576955753143</v>
      </c>
      <c r="K21" s="253">
        <v>-2.5203371326965041E-4</v>
      </c>
      <c r="M21" s="263"/>
      <c r="Y21" s="318"/>
      <c r="Z21" s="266"/>
      <c r="AA21" s="263"/>
      <c r="AB21" s="35"/>
    </row>
    <row r="22" spans="2:28" ht="23.25" customHeight="1">
      <c r="G22" s="5"/>
      <c r="H22" s="315" t="s">
        <v>372</v>
      </c>
      <c r="I22" s="248">
        <v>2.25</v>
      </c>
      <c r="J22" s="249">
        <v>2.5164016100088977</v>
      </c>
      <c r="K22" s="253">
        <v>7.6256254629940567E-3</v>
      </c>
      <c r="M22" s="263"/>
      <c r="Y22" s="318"/>
      <c r="Z22" s="266"/>
      <c r="AA22" s="263"/>
      <c r="AB22" s="35"/>
    </row>
    <row r="23" spans="2:28" ht="23.25" customHeight="1">
      <c r="G23" s="5"/>
      <c r="H23" s="251" t="s">
        <v>375</v>
      </c>
      <c r="I23" s="248">
        <v>2.27</v>
      </c>
      <c r="J23" s="249">
        <v>2.5706470178264462</v>
      </c>
      <c r="K23" s="253">
        <v>2.155673704936012E-2</v>
      </c>
      <c r="M23" s="263"/>
      <c r="Y23" s="318"/>
      <c r="Z23" s="266"/>
      <c r="AA23" s="263"/>
      <c r="AB23" s="35"/>
    </row>
    <row r="24" spans="2:28" ht="23.25" customHeight="1">
      <c r="G24" s="5"/>
      <c r="H24" s="251" t="s">
        <v>514</v>
      </c>
      <c r="I24" s="248">
        <v>2.2599999999999998</v>
      </c>
      <c r="J24" s="249">
        <v>2.5741162216035254</v>
      </c>
      <c r="K24" s="253">
        <v>1.3495449795408732E-3</v>
      </c>
      <c r="M24" s="263"/>
      <c r="Y24" s="318"/>
      <c r="Z24" s="266"/>
      <c r="AA24" s="263"/>
      <c r="AB24" s="35"/>
    </row>
    <row r="25" spans="2:28" ht="23.25" customHeight="1">
      <c r="G25" s="5"/>
      <c r="H25" s="254" t="s">
        <v>256</v>
      </c>
      <c r="I25" s="255">
        <v>0.12437810945273631</v>
      </c>
      <c r="J25" s="256">
        <v>0.14092745342294721</v>
      </c>
      <c r="K25" s="257">
        <v>1.6549343970210906E-2</v>
      </c>
      <c r="M25" s="263"/>
      <c r="Y25" s="318"/>
      <c r="Z25" s="266"/>
      <c r="AA25" s="263"/>
      <c r="AB25" s="35"/>
    </row>
    <row r="26" spans="2:28" ht="23.25" customHeight="1">
      <c r="H26" s="258" t="s">
        <v>270</v>
      </c>
      <c r="I26" s="259"/>
      <c r="J26" s="260" t="s">
        <v>515</v>
      </c>
      <c r="K26" s="261"/>
      <c r="M26" s="263"/>
      <c r="X26" s="2"/>
      <c r="Y26" s="2"/>
      <c r="AB26" s="35"/>
    </row>
    <row r="27" spans="2:28" ht="9" customHeight="1">
      <c r="M27" s="263"/>
      <c r="X27" s="2"/>
      <c r="Y27" s="2"/>
      <c r="AB27" s="263"/>
    </row>
    <row r="28" spans="2:28" ht="16.5" customHeight="1">
      <c r="B28" s="47" t="s">
        <v>129</v>
      </c>
      <c r="C28" s="47"/>
      <c r="D28" s="46"/>
      <c r="E28" s="46"/>
      <c r="F28" s="46"/>
      <c r="G28" s="46"/>
      <c r="H28" s="46"/>
      <c r="I28" s="46"/>
      <c r="J28" s="46"/>
      <c r="K28" s="46"/>
      <c r="M28" s="263"/>
      <c r="X28" s="2"/>
      <c r="Y28" s="2"/>
      <c r="AB28" s="263"/>
    </row>
    <row r="29" spans="2:28" ht="27.75" customHeight="1">
      <c r="B29" s="51" t="s">
        <v>62</v>
      </c>
      <c r="C29" s="51" t="s">
        <v>101</v>
      </c>
      <c r="D29" s="51" t="s">
        <v>103</v>
      </c>
      <c r="E29" s="51" t="s">
        <v>104</v>
      </c>
      <c r="F29" s="51" t="s">
        <v>105</v>
      </c>
      <c r="G29" s="51" t="s">
        <v>106</v>
      </c>
      <c r="H29" s="51" t="s">
        <v>6</v>
      </c>
      <c r="I29" s="51" t="s">
        <v>7</v>
      </c>
      <c r="J29" s="51" t="s">
        <v>107</v>
      </c>
      <c r="K29" s="51" t="s">
        <v>72</v>
      </c>
      <c r="M29" s="263"/>
      <c r="X29" s="2"/>
      <c r="Y29" s="2"/>
      <c r="AB29" s="263"/>
    </row>
    <row r="30" spans="2:28" ht="23.25" customHeight="1">
      <c r="B30" s="69" t="s">
        <v>255</v>
      </c>
      <c r="C30" s="70">
        <v>2</v>
      </c>
      <c r="D30" s="71">
        <v>2.6148409044637833E-2</v>
      </c>
      <c r="E30" s="71">
        <v>0.37224024535669703</v>
      </c>
      <c r="F30" s="71">
        <v>0.19216790407386439</v>
      </c>
      <c r="G30" s="72">
        <v>12.827326666230176</v>
      </c>
      <c r="H30" s="73">
        <v>0.59498738809134477</v>
      </c>
      <c r="I30" s="73">
        <v>18.345349689733201</v>
      </c>
      <c r="J30" s="74">
        <v>2.2594863224926089</v>
      </c>
      <c r="K30" s="75" t="s">
        <v>69</v>
      </c>
      <c r="M30" s="263"/>
      <c r="N30" s="319" t="s">
        <v>118</v>
      </c>
      <c r="Y30" s="2"/>
    </row>
    <row r="31" spans="2:28" ht="22.5" customHeight="1">
      <c r="B31" s="212" t="s">
        <v>118</v>
      </c>
      <c r="C31" s="62">
        <v>2</v>
      </c>
      <c r="D31" s="63">
        <v>2.0562412407029457E-2</v>
      </c>
      <c r="E31" s="63">
        <v>0.29319699218397344</v>
      </c>
      <c r="F31" s="63">
        <v>0.14163356653878165</v>
      </c>
      <c r="G31" s="64">
        <v>13.058178571428574</v>
      </c>
      <c r="H31" s="65">
        <v>0.30054995785399974</v>
      </c>
      <c r="I31" s="65">
        <v>8.3557697082737583</v>
      </c>
      <c r="J31" s="66">
        <v>2.5907379376837127</v>
      </c>
      <c r="K31" s="67" t="s">
        <v>68</v>
      </c>
      <c r="M31" s="263"/>
      <c r="N31" s="35" t="s">
        <v>68</v>
      </c>
      <c r="O31" s="35">
        <v>79</v>
      </c>
      <c r="Y31" s="2"/>
    </row>
    <row r="32" spans="2:28" ht="22.5" customHeight="1">
      <c r="B32" s="48" t="s">
        <v>361</v>
      </c>
      <c r="C32" s="48"/>
      <c r="D32" s="60">
        <v>-0.21362663510703639</v>
      </c>
      <c r="E32" s="60">
        <v>-0.21234472671535254</v>
      </c>
      <c r="F32" s="60">
        <v>-0.26296970755146831</v>
      </c>
      <c r="G32" s="60">
        <v>1.7996883622380055E-2</v>
      </c>
      <c r="H32" s="60">
        <v>-0.49486331329117494</v>
      </c>
      <c r="I32" s="60">
        <v>-0.54452927583332</v>
      </c>
      <c r="J32" s="60">
        <v>0.1466048330957257</v>
      </c>
      <c r="K32" s="61" t="s">
        <v>515</v>
      </c>
      <c r="M32" s="2" t="s">
        <v>71</v>
      </c>
      <c r="N32" s="320">
        <v>0.18518518518518517</v>
      </c>
      <c r="O32" s="35">
        <v>14</v>
      </c>
      <c r="X32" s="2"/>
      <c r="Y32" s="2"/>
    </row>
    <row r="33" spans="2:28" ht="22.5" customHeight="1">
      <c r="M33" s="2" t="s">
        <v>66</v>
      </c>
      <c r="N33" s="320">
        <v>0.1728395061728395</v>
      </c>
      <c r="O33" s="35">
        <v>13</v>
      </c>
      <c r="X33" s="2"/>
      <c r="Y33" s="2"/>
    </row>
    <row r="34" spans="2:28" ht="17.25" customHeight="1">
      <c r="B34" s="47" t="s">
        <v>130</v>
      </c>
      <c r="C34" s="47"/>
      <c r="D34" s="46"/>
      <c r="E34" s="46"/>
      <c r="F34" s="46"/>
      <c r="G34" s="46"/>
      <c r="H34" s="46"/>
      <c r="I34" s="46"/>
      <c r="J34" s="46"/>
      <c r="K34" s="46"/>
      <c r="M34" s="2" t="s">
        <v>68</v>
      </c>
      <c r="N34" s="320">
        <v>0.27160493827160492</v>
      </c>
      <c r="O34" s="35">
        <v>22</v>
      </c>
      <c r="X34" s="2"/>
      <c r="Y34" s="2"/>
    </row>
    <row r="35" spans="2:28" ht="22.5" customHeight="1">
      <c r="B35" s="55"/>
      <c r="C35" s="55"/>
      <c r="M35" s="2" t="s">
        <v>69</v>
      </c>
      <c r="N35" s="320">
        <v>0.12345679012345678</v>
      </c>
      <c r="O35" s="35">
        <v>10</v>
      </c>
      <c r="X35" s="2"/>
      <c r="Y35" s="2"/>
    </row>
    <row r="36" spans="2:28" ht="22.5" customHeight="1" thickBot="1">
      <c r="H36" s="184" t="s">
        <v>92</v>
      </c>
      <c r="I36" s="185" t="s">
        <v>93</v>
      </c>
      <c r="J36" s="186" t="str">
        <f>J10</f>
        <v>영종운수</v>
      </c>
      <c r="K36" s="187" t="s">
        <v>116</v>
      </c>
      <c r="M36" s="2" t="s">
        <v>67</v>
      </c>
      <c r="N36" s="320">
        <v>0.14814814814814814</v>
      </c>
      <c r="O36" s="35">
        <v>12</v>
      </c>
      <c r="X36" s="2"/>
      <c r="Y36" s="2"/>
    </row>
    <row r="37" spans="2:28" ht="22.5" customHeight="1" thickTop="1">
      <c r="H37" s="192" t="s">
        <v>110</v>
      </c>
      <c r="I37" s="193" t="s">
        <v>69</v>
      </c>
      <c r="J37" s="194" t="s">
        <v>68</v>
      </c>
      <c r="K37" s="195"/>
      <c r="M37" s="2" t="s">
        <v>70</v>
      </c>
      <c r="N37" s="320">
        <v>9.8765432098765427E-2</v>
      </c>
      <c r="O37" s="35">
        <v>8</v>
      </c>
      <c r="X37" s="2"/>
      <c r="Z37" s="35"/>
      <c r="AA37" s="35"/>
      <c r="AB37" s="35"/>
    </row>
    <row r="38" spans="2:28" ht="21" customHeight="1">
      <c r="H38" s="188" t="s">
        <v>95</v>
      </c>
      <c r="I38" s="189">
        <v>0.11328494793310193</v>
      </c>
      <c r="J38" s="190" t="s">
        <v>516</v>
      </c>
      <c r="K38" s="191">
        <v>7.1900237252083249E-2</v>
      </c>
      <c r="M38" s="2"/>
      <c r="X38" s="2"/>
      <c r="Z38" s="35"/>
      <c r="AA38" s="35"/>
      <c r="AB38" s="35"/>
    </row>
    <row r="39" spans="2:28" ht="21" customHeight="1">
      <c r="H39" s="172" t="s">
        <v>96</v>
      </c>
      <c r="I39" s="164">
        <v>0.11076049226885452</v>
      </c>
      <c r="J39" s="173" t="s">
        <v>517</v>
      </c>
      <c r="K39" s="174">
        <v>6.2079013903984973E-2</v>
      </c>
      <c r="L39" s="4"/>
      <c r="M39" s="2"/>
      <c r="X39" s="2"/>
      <c r="Z39" s="35"/>
      <c r="AA39" s="35"/>
      <c r="AB39" s="35"/>
    </row>
    <row r="40" spans="2:28" ht="21" customHeight="1">
      <c r="H40" s="171" t="s">
        <v>97</v>
      </c>
      <c r="I40" s="164">
        <v>0.16503628905017356</v>
      </c>
      <c r="J40" s="173" t="s">
        <v>518</v>
      </c>
      <c r="K40" s="174">
        <v>0.10656864922143136</v>
      </c>
      <c r="L40" s="4"/>
      <c r="M40" s="2"/>
      <c r="X40" s="2"/>
      <c r="Z40" s="35"/>
      <c r="AA40" s="35"/>
      <c r="AB40" s="35"/>
    </row>
    <row r="41" spans="2:28" ht="21" customHeight="1">
      <c r="H41" s="171" t="s">
        <v>100</v>
      </c>
      <c r="I41" s="164">
        <v>0.22278321236983276</v>
      </c>
      <c r="J41" s="173" t="s">
        <v>519</v>
      </c>
      <c r="K41" s="174">
        <v>-9.9326422246375973E-2</v>
      </c>
      <c r="L41" s="4"/>
      <c r="M41" s="2"/>
      <c r="X41" s="2"/>
      <c r="Z41" s="35"/>
      <c r="AA41" s="35"/>
      <c r="AB41" s="35"/>
    </row>
    <row r="42" spans="2:28" ht="21" customHeight="1">
      <c r="H42" s="175" t="s">
        <v>98</v>
      </c>
      <c r="I42" s="164">
        <v>0.21931208583149259</v>
      </c>
      <c r="J42" s="173" t="s">
        <v>520</v>
      </c>
      <c r="K42" s="174">
        <v>-7.1163937683344447E-2</v>
      </c>
      <c r="L42" s="4"/>
      <c r="M42" s="2"/>
      <c r="X42" s="2"/>
      <c r="Z42" s="35"/>
      <c r="AA42" s="35"/>
      <c r="AB42" s="35"/>
    </row>
    <row r="43" spans="2:28" ht="21" customHeight="1">
      <c r="H43" s="176" t="s">
        <v>99</v>
      </c>
      <c r="I43" s="177">
        <v>0.16882297254654466</v>
      </c>
      <c r="J43" s="178" t="s">
        <v>376</v>
      </c>
      <c r="K43" s="179">
        <v>-7.0057540447779232E-2</v>
      </c>
      <c r="L43" s="4"/>
      <c r="M43" s="2"/>
      <c r="X43" s="2"/>
      <c r="Z43" s="35"/>
      <c r="AA43" s="35"/>
      <c r="AB43" s="35"/>
    </row>
    <row r="44" spans="2:28" ht="22.5" customHeight="1">
      <c r="L44" s="4"/>
      <c r="M44" s="2"/>
      <c r="X44" s="2"/>
      <c r="Z44" s="35"/>
      <c r="AA44" s="35"/>
      <c r="AB44" s="35"/>
    </row>
    <row r="45" spans="2:28" ht="18" customHeight="1">
      <c r="B45" s="47" t="s">
        <v>131</v>
      </c>
      <c r="C45" s="47"/>
      <c r="D45" s="46"/>
      <c r="E45" s="46"/>
      <c r="F45" s="46"/>
      <c r="G45" s="46"/>
      <c r="H45" s="46"/>
      <c r="I45" s="46"/>
      <c r="J45" s="46"/>
      <c r="K45" s="46"/>
      <c r="L45" s="4"/>
      <c r="M45" s="2"/>
      <c r="X45" s="2"/>
      <c r="Z45" s="35"/>
      <c r="AA45" s="35"/>
      <c r="AB45" s="35"/>
    </row>
    <row r="46" spans="2:28" ht="30.75" customHeight="1">
      <c r="B46" s="51" t="s">
        <v>62</v>
      </c>
      <c r="C46" s="51" t="s">
        <v>102</v>
      </c>
      <c r="D46" s="51" t="s">
        <v>103</v>
      </c>
      <c r="E46" s="51" t="s">
        <v>104</v>
      </c>
      <c r="F46" s="51" t="s">
        <v>105</v>
      </c>
      <c r="G46" s="51" t="s">
        <v>106</v>
      </c>
      <c r="H46" s="51" t="s">
        <v>6</v>
      </c>
      <c r="I46" s="51" t="s">
        <v>7</v>
      </c>
      <c r="J46" s="51" t="s">
        <v>107</v>
      </c>
      <c r="K46" s="51" t="s">
        <v>72</v>
      </c>
      <c r="L46" s="4"/>
      <c r="M46" s="2"/>
      <c r="N46" s="35" t="s">
        <v>124</v>
      </c>
      <c r="X46" s="2"/>
      <c r="Z46" s="35"/>
      <c r="AA46" s="35"/>
      <c r="AB46" s="35"/>
    </row>
    <row r="47" spans="2:28" ht="22.5" customHeight="1">
      <c r="B47" s="268" t="s">
        <v>118</v>
      </c>
      <c r="C47" s="269">
        <v>2401</v>
      </c>
      <c r="D47" s="270">
        <v>4.028090910948575E-2</v>
      </c>
      <c r="E47" s="270">
        <v>0.30128980025125296</v>
      </c>
      <c r="F47" s="270">
        <v>0.150147044848917</v>
      </c>
      <c r="G47" s="271">
        <v>16.221708333333329</v>
      </c>
      <c r="H47" s="272">
        <v>7.4848808415882422</v>
      </c>
      <c r="I47" s="272">
        <v>25.724040913946155</v>
      </c>
      <c r="J47" s="273">
        <v>2.274327822074552</v>
      </c>
      <c r="K47" s="76" t="s">
        <v>76</v>
      </c>
      <c r="L47" s="4"/>
      <c r="M47" s="2"/>
      <c r="N47" s="35">
        <v>1</v>
      </c>
      <c r="X47" s="2"/>
      <c r="Z47" s="35"/>
      <c r="AA47" s="35"/>
      <c r="AB47" s="35"/>
    </row>
    <row r="48" spans="2:28" ht="22.5" customHeight="1">
      <c r="B48" s="274" t="s">
        <v>118</v>
      </c>
      <c r="C48" s="275">
        <v>2402</v>
      </c>
      <c r="D48" s="276">
        <v>2.9733027222586007E-2</v>
      </c>
      <c r="E48" s="276">
        <v>0.26536094520896758</v>
      </c>
      <c r="F48" s="276">
        <v>0.14652865522973751</v>
      </c>
      <c r="G48" s="277">
        <v>11.96624137931034</v>
      </c>
      <c r="H48" s="278">
        <v>2.3660536170379256</v>
      </c>
      <c r="I48" s="278">
        <v>7.2192114157018716</v>
      </c>
      <c r="J48" s="279">
        <v>2.6534329842421491</v>
      </c>
      <c r="K48" s="67" t="s">
        <v>117</v>
      </c>
      <c r="M48" s="2"/>
      <c r="N48" s="35">
        <v>4</v>
      </c>
      <c r="X48" s="2"/>
      <c r="Z48" s="35"/>
      <c r="AA48" s="35"/>
      <c r="AB48" s="35"/>
    </row>
    <row r="49" spans="2:28" ht="22.5" customHeight="1">
      <c r="B49" s="274" t="s">
        <v>118</v>
      </c>
      <c r="C49" s="275">
        <v>2403</v>
      </c>
      <c r="D49" s="276">
        <v>1.5713877585146113E-2</v>
      </c>
      <c r="E49" s="276">
        <v>0.26445181339808504</v>
      </c>
      <c r="F49" s="276">
        <v>0.15592225116799974</v>
      </c>
      <c r="G49" s="277">
        <v>11.677064516129034</v>
      </c>
      <c r="H49" s="278">
        <v>0.23142000354354827</v>
      </c>
      <c r="I49" s="278">
        <v>5.7165578924110987</v>
      </c>
      <c r="J49" s="279">
        <v>2.7015908149046099</v>
      </c>
      <c r="K49" s="67" t="s">
        <v>68</v>
      </c>
      <c r="M49" s="2"/>
      <c r="N49" s="35">
        <v>4</v>
      </c>
      <c r="X49" s="2"/>
      <c r="Z49" s="35"/>
      <c r="AA49" s="35"/>
      <c r="AB49" s="35"/>
    </row>
    <row r="50" spans="2:28" ht="22.5" customHeight="1">
      <c r="B50" s="274" t="s">
        <v>118</v>
      </c>
      <c r="C50" s="275">
        <v>2404</v>
      </c>
      <c r="D50" s="276">
        <v>1.5480738195406078E-2</v>
      </c>
      <c r="E50" s="276">
        <v>0.26656044678386187</v>
      </c>
      <c r="F50" s="276">
        <v>0.16288270689462447</v>
      </c>
      <c r="G50" s="277">
        <v>12.678233333333333</v>
      </c>
      <c r="H50" s="278">
        <v>0.2533438843303315</v>
      </c>
      <c r="I50" s="278">
        <v>7.6802637584854345</v>
      </c>
      <c r="J50" s="279">
        <v>2.6316459497239939</v>
      </c>
      <c r="K50" s="67" t="s">
        <v>68</v>
      </c>
      <c r="M50" s="2"/>
      <c r="N50" s="35">
        <v>4</v>
      </c>
      <c r="X50" s="2"/>
      <c r="Z50" s="35"/>
      <c r="AA50" s="35"/>
      <c r="AB50" s="35"/>
    </row>
    <row r="51" spans="2:28" ht="22.5" customHeight="1">
      <c r="B51" s="274" t="s">
        <v>118</v>
      </c>
      <c r="C51" s="275">
        <v>2405</v>
      </c>
      <c r="D51" s="276">
        <v>1.4925532164637602E-2</v>
      </c>
      <c r="E51" s="276">
        <v>0.26481355810334489</v>
      </c>
      <c r="F51" s="276">
        <v>0.16340752053439409</v>
      </c>
      <c r="G51" s="277">
        <v>12.441903225806451</v>
      </c>
      <c r="H51" s="278">
        <v>1.5066264428101515</v>
      </c>
      <c r="I51" s="278">
        <v>8.4788440481270353</v>
      </c>
      <c r="J51" s="279">
        <v>2.6129963805049012</v>
      </c>
      <c r="K51" s="67" t="s">
        <v>68</v>
      </c>
      <c r="M51" s="2"/>
      <c r="N51" s="35">
        <v>4</v>
      </c>
      <c r="X51" s="2"/>
      <c r="Z51" s="35"/>
      <c r="AA51" s="35"/>
      <c r="AB51" s="35"/>
    </row>
    <row r="52" spans="2:28" ht="22.5" customHeight="1">
      <c r="B52" s="274" t="s">
        <v>118</v>
      </c>
      <c r="C52" s="275">
        <v>2406</v>
      </c>
      <c r="D52" s="276">
        <v>1.4591432607736364E-2</v>
      </c>
      <c r="E52" s="276">
        <v>0.27269104689016027</v>
      </c>
      <c r="F52" s="276">
        <v>0.15319170586202083</v>
      </c>
      <c r="G52" s="277">
        <v>13.53148387096774</v>
      </c>
      <c r="H52" s="278">
        <v>0.22290660341231119</v>
      </c>
      <c r="I52" s="278">
        <v>9.4944495724203808</v>
      </c>
      <c r="J52" s="279">
        <v>2.4584639474910674</v>
      </c>
      <c r="K52" s="67" t="s">
        <v>68</v>
      </c>
      <c r="M52" s="2"/>
      <c r="N52" s="35">
        <v>4</v>
      </c>
      <c r="X52" s="2"/>
      <c r="Z52" s="35"/>
      <c r="AA52" s="35"/>
      <c r="AB52" s="35"/>
    </row>
    <row r="53" spans="2:28" ht="22.5" customHeight="1">
      <c r="B53" s="274" t="s">
        <v>118</v>
      </c>
      <c r="C53" s="275">
        <v>2407</v>
      </c>
      <c r="D53" s="276">
        <v>1.5832101239293603E-2</v>
      </c>
      <c r="E53" s="276">
        <v>0.27162180397283087</v>
      </c>
      <c r="F53" s="276">
        <v>0.14579987106671197</v>
      </c>
      <c r="G53" s="277">
        <v>14.094333333333335</v>
      </c>
      <c r="H53" s="278">
        <v>0.27345131468655137</v>
      </c>
      <c r="I53" s="278">
        <v>7.4262226283882811</v>
      </c>
      <c r="J53" s="279">
        <v>2.3895616115568994</v>
      </c>
      <c r="K53" s="67" t="s">
        <v>69</v>
      </c>
      <c r="M53" s="2"/>
      <c r="N53" s="35">
        <v>3</v>
      </c>
      <c r="X53" s="2"/>
      <c r="Z53" s="35"/>
      <c r="AA53" s="35"/>
      <c r="AB53" s="35"/>
    </row>
    <row r="54" spans="2:28" ht="22.5" customHeight="1">
      <c r="B54" s="274" t="s">
        <v>118</v>
      </c>
      <c r="C54" s="275">
        <v>2408</v>
      </c>
      <c r="D54" s="276">
        <v>1.8410813395248027E-2</v>
      </c>
      <c r="E54" s="276">
        <v>0.27590611354587169</v>
      </c>
      <c r="F54" s="276">
        <v>0.13885450562737325</v>
      </c>
      <c r="G54" s="277">
        <v>15.062303030303029</v>
      </c>
      <c r="H54" s="278">
        <v>0.26442172234963662</v>
      </c>
      <c r="I54" s="278">
        <v>7.7461155806430373</v>
      </c>
      <c r="J54" s="279">
        <v>2.2786409038251123</v>
      </c>
      <c r="K54" s="67" t="s">
        <v>67</v>
      </c>
      <c r="M54" s="2"/>
      <c r="N54" s="35">
        <v>2</v>
      </c>
      <c r="X54" s="2"/>
      <c r="Z54" s="35"/>
      <c r="AA54" s="35"/>
      <c r="AB54" s="35"/>
    </row>
    <row r="55" spans="2:28" ht="22.5" customHeight="1">
      <c r="B55" s="274" t="s">
        <v>118</v>
      </c>
      <c r="C55" s="275">
        <v>2409</v>
      </c>
      <c r="D55" s="276">
        <v>1.759762775504374E-2</v>
      </c>
      <c r="E55" s="276">
        <v>0.27632280291053551</v>
      </c>
      <c r="F55" s="276">
        <v>0.14874515140794747</v>
      </c>
      <c r="G55" s="277">
        <v>14.979068965517245</v>
      </c>
      <c r="H55" s="278">
        <v>0.29953932544794465</v>
      </c>
      <c r="I55" s="278">
        <v>8.5438166146971</v>
      </c>
      <c r="J55" s="279">
        <v>2.3348896720895072</v>
      </c>
      <c r="K55" s="67" t="s">
        <v>69</v>
      </c>
      <c r="M55" s="2"/>
      <c r="N55" s="35">
        <v>3</v>
      </c>
      <c r="X55" s="2"/>
      <c r="Z55" s="35"/>
      <c r="AA55" s="35"/>
      <c r="AB55" s="35"/>
    </row>
    <row r="56" spans="2:28" ht="22.5" customHeight="1">
      <c r="B56" s="274" t="s">
        <v>118</v>
      </c>
      <c r="C56" s="275">
        <v>2410</v>
      </c>
      <c r="D56" s="276">
        <v>1.7067015404010476E-2</v>
      </c>
      <c r="E56" s="276">
        <v>0.27856942382509708</v>
      </c>
      <c r="F56" s="276">
        <v>0.1599018624946561</v>
      </c>
      <c r="G56" s="277">
        <v>13.405333333333333</v>
      </c>
      <c r="H56" s="278">
        <v>0.23934995769640349</v>
      </c>
      <c r="I56" s="278">
        <v>9.1926474508877511</v>
      </c>
      <c r="J56" s="279">
        <v>2.4979872725833236</v>
      </c>
      <c r="K56" s="67" t="s">
        <v>69</v>
      </c>
      <c r="M56" s="2"/>
      <c r="N56" s="35">
        <v>3</v>
      </c>
      <c r="X56" s="2"/>
      <c r="Z56" s="35"/>
      <c r="AA56" s="35"/>
      <c r="AB56" s="35"/>
    </row>
    <row r="57" spans="2:28" ht="22.5" customHeight="1">
      <c r="B57" s="274" t="s">
        <v>118</v>
      </c>
      <c r="C57" s="275">
        <v>2411</v>
      </c>
      <c r="D57" s="276">
        <v>1.9029325733725497E-2</v>
      </c>
      <c r="E57" s="276">
        <v>0.27852653354242901</v>
      </c>
      <c r="F57" s="276">
        <v>0.1576712512103193</v>
      </c>
      <c r="G57" s="277">
        <v>12.869551724137931</v>
      </c>
      <c r="H57" s="278">
        <v>1.1168258476236228</v>
      </c>
      <c r="I57" s="278">
        <v>9.9616354867879675</v>
      </c>
      <c r="J57" s="279">
        <v>2.4973576955753143</v>
      </c>
      <c r="K57" s="67" t="s">
        <v>69</v>
      </c>
      <c r="M57" s="2"/>
      <c r="N57" s="35">
        <v>3</v>
      </c>
      <c r="X57" s="2"/>
      <c r="Z57" s="35"/>
      <c r="AA57" s="35"/>
      <c r="AB57" s="35"/>
    </row>
    <row r="58" spans="2:28" ht="22.5" customHeight="1">
      <c r="B58" s="274" t="s">
        <v>118</v>
      </c>
      <c r="C58" s="275">
        <v>2412</v>
      </c>
      <c r="D58" s="276">
        <v>2.2126580153340392E-2</v>
      </c>
      <c r="E58" s="276">
        <v>0.28559139084111501</v>
      </c>
      <c r="F58" s="276">
        <v>0.15268076385272658</v>
      </c>
      <c r="G58" s="277">
        <v>13.051285714285713</v>
      </c>
      <c r="H58" s="278">
        <v>0.19695199033468494</v>
      </c>
      <c r="I58" s="278">
        <v>8.0732411310826766</v>
      </c>
      <c r="J58" s="279">
        <v>2.5686902823113833</v>
      </c>
      <c r="K58" s="67" t="s">
        <v>68</v>
      </c>
      <c r="M58" s="2"/>
      <c r="N58" s="35">
        <v>4</v>
      </c>
      <c r="X58" s="2"/>
      <c r="Z58" s="35"/>
      <c r="AA58" s="35"/>
      <c r="AB58" s="35"/>
    </row>
    <row r="59" spans="2:28" ht="22.5" customHeight="1">
      <c r="B59" s="274" t="s">
        <v>118</v>
      </c>
      <c r="C59" s="275">
        <v>2501</v>
      </c>
      <c r="D59" s="276">
        <v>2.2154329141894798E-2</v>
      </c>
      <c r="E59" s="276">
        <v>0.28694039629397539</v>
      </c>
      <c r="F59" s="276">
        <v>0.14161366285879456</v>
      </c>
      <c r="G59" s="277">
        <v>12.734482758620688</v>
      </c>
      <c r="H59" s="278">
        <v>0.20920792420651529</v>
      </c>
      <c r="I59" s="278">
        <v>6.9187517425307705</v>
      </c>
      <c r="J59" s="279">
        <v>2.5964010935740531</v>
      </c>
      <c r="K59" s="67" t="s">
        <v>117</v>
      </c>
      <c r="M59" s="2"/>
      <c r="N59" s="35">
        <v>4</v>
      </c>
      <c r="X59" s="2"/>
      <c r="Z59" s="35"/>
      <c r="AA59" s="35"/>
      <c r="AB59" s="35"/>
    </row>
    <row r="60" spans="2:28" ht="22.5" customHeight="1">
      <c r="B60" s="274" t="s">
        <v>118</v>
      </c>
      <c r="C60" s="275">
        <v>2502</v>
      </c>
      <c r="D60" s="276">
        <v>2.0562412407029457E-2</v>
      </c>
      <c r="E60" s="276">
        <v>0.29319699218397344</v>
      </c>
      <c r="F60" s="276">
        <v>0.14163356653878165</v>
      </c>
      <c r="G60" s="277">
        <v>13.058178571428574</v>
      </c>
      <c r="H60" s="278">
        <v>0.30054995785399974</v>
      </c>
      <c r="I60" s="278">
        <v>8.3557697082737583</v>
      </c>
      <c r="J60" s="279">
        <v>2.5907379376837127</v>
      </c>
      <c r="K60" s="67" t="s">
        <v>68</v>
      </c>
      <c r="M60" s="2"/>
      <c r="N60" s="35">
        <v>4</v>
      </c>
      <c r="X60" s="2"/>
      <c r="Z60" s="35"/>
      <c r="AA60" s="35"/>
      <c r="AB60" s="35"/>
    </row>
    <row r="61" spans="2:28" ht="25.5" customHeight="1">
      <c r="B61" s="48" t="s">
        <v>108</v>
      </c>
      <c r="C61" s="48"/>
      <c r="D61" s="60" cm="1">
        <f t="array" aca="1" ref="D61" ca="1">(INDIRECT(ADDRESS(ROW()-1,COLUMN()))/INDIRECT(ADDRESS(ROW()-2,COLUMN())))-1</f>
        <v>-7.1855786048378167E-2</v>
      </c>
      <c r="E61" s="60" cm="1">
        <f t="array" aca="1" ref="E61" ca="1">(INDIRECT(ADDRESS(ROW()-1,COLUMN()))/INDIRECT(ADDRESS(ROW()-2,COLUMN())))-1</f>
        <v>2.1804514006414255E-2</v>
      </c>
      <c r="F61" s="60" cm="1">
        <f t="array" aca="1" ref="F61" ca="1">(INDIRECT(ADDRESS(ROW()-1,COLUMN()))/INDIRECT(ADDRESS(ROW()-2,COLUMN())))-1</f>
        <v>1.4054915030992099E-4</v>
      </c>
      <c r="G61" s="60" cm="1">
        <f t="array" aca="1" ref="G61" ca="1">(INDIRECT(ADDRESS(ROW()-1,COLUMN()))/INDIRECT(ADDRESS(ROW()-2,COLUMN())))-1</f>
        <v>2.5418842597965563E-2</v>
      </c>
      <c r="H61" s="60" cm="1">
        <f t="array" aca="1" ref="H61" ca="1">(INDIRECT(ADDRESS(ROW()-1,COLUMN()))/INDIRECT(ADDRESS(ROW()-2,COLUMN())))-1</f>
        <v>0.43660886170505675</v>
      </c>
      <c r="I61" s="60" cm="1">
        <f t="array" aca="1" ref="I61" ca="1">(INDIRECT(ADDRESS(ROW()-1,COLUMN()))/INDIRECT(ADDRESS(ROW()-2,COLUMN())))-1</f>
        <v>0.20769902132914941</v>
      </c>
      <c r="J61" s="60" cm="1">
        <f t="array" aca="1" ref="J61" ca="1">(INDIRECT(ADDRESS(ROW()-1,COLUMN()))/INDIRECT(ADDRESS(ROW()-2,COLUMN())))-1</f>
        <v>-2.1811560256835838E-3</v>
      </c>
      <c r="K61" s="68" t="str" cm="1">
        <f t="array" aca="1" ref="K61" ca="1">_xlfn.IFS(N61=0,"등급유지",N61&gt;0,N61&amp;"등급 상승",N61&lt;0,N61&amp;"등급 하락")</f>
        <v>등급유지</v>
      </c>
      <c r="M61" s="321"/>
      <c r="N61" s="35" cm="1">
        <f t="array" aca="1" ref="N61" ca="1">(INDIRECT(ADDRESS(ROW()-1,COLUMN()))-INDIRECT(ADDRESS(ROW()-2,COLUMN())))</f>
        <v>0</v>
      </c>
      <c r="O61" s="35" t="s">
        <v>125</v>
      </c>
      <c r="X61" s="322"/>
      <c r="Z61" s="267"/>
      <c r="AA61" s="35"/>
      <c r="AB61" s="35"/>
    </row>
    <row r="62" spans="2:28" ht="25.5" customHeight="1">
      <c r="B62" s="43"/>
      <c r="C62" s="43"/>
      <c r="D62" s="44"/>
      <c r="E62" s="44"/>
      <c r="F62" s="44"/>
      <c r="G62" s="44"/>
      <c r="H62" s="44"/>
      <c r="I62" s="44"/>
      <c r="J62" s="44"/>
      <c r="K62" s="44"/>
      <c r="M62" s="321"/>
      <c r="X62" s="322"/>
      <c r="Z62" s="267"/>
      <c r="AA62" s="35"/>
      <c r="AB62" s="35"/>
    </row>
    <row r="63" spans="2:28" ht="18" customHeight="1">
      <c r="B63" s="47" t="s">
        <v>132</v>
      </c>
      <c r="C63" s="47"/>
      <c r="D63" s="46"/>
      <c r="E63" s="46"/>
      <c r="F63" s="46"/>
      <c r="G63" s="46"/>
      <c r="H63" s="46"/>
      <c r="I63" s="46"/>
      <c r="J63" s="46"/>
      <c r="K63" s="46"/>
      <c r="M63" s="321"/>
      <c r="X63" s="322"/>
      <c r="Z63" s="267"/>
      <c r="AA63" s="35"/>
      <c r="AB63" s="35"/>
    </row>
    <row r="64" spans="2:28" ht="21" customHeight="1">
      <c r="B64" s="43"/>
      <c r="C64" s="43"/>
      <c r="D64" s="44"/>
      <c r="E64" s="44"/>
      <c r="F64" s="44"/>
      <c r="G64" s="44"/>
      <c r="H64" s="44"/>
      <c r="I64" s="44"/>
      <c r="J64" s="44"/>
      <c r="K64" s="44"/>
      <c r="M64" s="321"/>
      <c r="X64" s="322"/>
      <c r="Z64" s="267"/>
      <c r="AA64" s="35"/>
      <c r="AB64" s="35"/>
    </row>
    <row r="65" spans="2:27" ht="25.5" customHeight="1">
      <c r="B65" s="43"/>
      <c r="C65" s="43"/>
      <c r="D65" s="44"/>
      <c r="E65" s="44"/>
      <c r="F65" s="44"/>
      <c r="G65" s="44"/>
      <c r="H65" s="44"/>
      <c r="I65" s="44"/>
      <c r="J65" s="44"/>
      <c r="K65" s="44"/>
      <c r="M65" s="321"/>
      <c r="N65" s="322"/>
      <c r="P65" s="267"/>
      <c r="AA65" s="264"/>
    </row>
    <row r="66" spans="2:27" ht="25.5" customHeight="1">
      <c r="B66" s="43"/>
      <c r="C66" s="43"/>
      <c r="D66" s="44"/>
      <c r="M66" s="321"/>
      <c r="N66" s="322"/>
      <c r="P66" s="267"/>
      <c r="AA66" s="264"/>
    </row>
    <row r="67" spans="2:27" ht="25.5" customHeight="1">
      <c r="B67" s="43"/>
      <c r="C67" s="43"/>
      <c r="D67" s="44"/>
      <c r="M67" s="321"/>
      <c r="N67" s="322"/>
      <c r="P67" s="267"/>
      <c r="AA67" s="264"/>
    </row>
    <row r="68" spans="2:27" ht="25.5" customHeight="1">
      <c r="B68" s="43"/>
      <c r="C68" s="43"/>
      <c r="D68" s="44"/>
      <c r="M68" s="321"/>
      <c r="N68" s="322"/>
      <c r="P68" s="267"/>
      <c r="AA68" s="264"/>
    </row>
    <row r="69" spans="2:27" ht="25.5" customHeight="1">
      <c r="B69" s="43"/>
      <c r="C69" s="43"/>
      <c r="D69" s="44"/>
      <c r="M69" s="321"/>
      <c r="N69" s="322"/>
      <c r="P69" s="267"/>
      <c r="AA69" s="264"/>
    </row>
    <row r="70" spans="2:27" ht="25.5" customHeight="1">
      <c r="B70" s="43"/>
      <c r="C70" s="43"/>
      <c r="D70" s="44"/>
      <c r="M70" s="321"/>
      <c r="N70" s="322"/>
      <c r="P70" s="267"/>
      <c r="AA70" s="264"/>
    </row>
    <row r="71" spans="2:27" ht="25.5" customHeight="1">
      <c r="B71" s="43"/>
      <c r="C71" s="43"/>
      <c r="D71" s="44"/>
      <c r="M71" s="321"/>
      <c r="N71" s="322"/>
      <c r="P71" s="267"/>
      <c r="AA71" s="264"/>
    </row>
    <row r="72" spans="2:27" ht="25.5" customHeight="1">
      <c r="B72" s="43"/>
      <c r="C72" s="43"/>
      <c r="D72" s="44"/>
      <c r="E72" s="44"/>
      <c r="F72" s="44"/>
      <c r="G72" s="44"/>
      <c r="H72" s="44"/>
      <c r="I72" s="44"/>
      <c r="J72" s="44"/>
      <c r="K72" s="44"/>
      <c r="M72" s="321"/>
      <c r="N72" s="322"/>
      <c r="P72" s="267"/>
      <c r="AA72" s="264"/>
    </row>
    <row r="73" spans="2:27" ht="25.5" customHeight="1">
      <c r="B73" s="43"/>
      <c r="C73" s="43"/>
      <c r="D73" s="44"/>
      <c r="E73" s="44"/>
      <c r="F73" s="44"/>
      <c r="G73" s="44"/>
      <c r="H73" s="44"/>
      <c r="I73" s="44"/>
      <c r="J73" s="44"/>
      <c r="K73" s="44"/>
      <c r="M73" s="321"/>
      <c r="N73" s="322"/>
      <c r="P73" s="267"/>
      <c r="AA73" s="264"/>
    </row>
    <row r="74" spans="2:27" ht="25.5" customHeight="1" thickBot="1">
      <c r="B74" s="196" t="s">
        <v>92</v>
      </c>
      <c r="C74" s="197" t="s">
        <v>121</v>
      </c>
      <c r="D74" s="197" t="s">
        <v>123</v>
      </c>
      <c r="E74" s="197" t="s">
        <v>119</v>
      </c>
      <c r="F74" s="197" t="s">
        <v>120</v>
      </c>
      <c r="G74" s="197" t="s">
        <v>122</v>
      </c>
      <c r="H74" s="197"/>
      <c r="I74" s="197"/>
      <c r="J74" s="197" t="s">
        <v>161</v>
      </c>
      <c r="K74" s="198" t="s">
        <v>161</v>
      </c>
      <c r="M74" s="323">
        <v>1</v>
      </c>
      <c r="N74" s="324">
        <v>2</v>
      </c>
      <c r="O74" s="324">
        <v>3</v>
      </c>
      <c r="P74" s="323">
        <v>4</v>
      </c>
      <c r="Q74" s="324">
        <v>5</v>
      </c>
      <c r="R74" s="324">
        <v>6</v>
      </c>
      <c r="S74" s="323">
        <v>7</v>
      </c>
      <c r="T74" s="324"/>
      <c r="U74" s="325"/>
      <c r="AA74" s="264"/>
    </row>
    <row r="75" spans="2:27" ht="25.5" customHeight="1" thickTop="1">
      <c r="B75" s="201" t="s">
        <v>110</v>
      </c>
      <c r="C75" s="202" t="s">
        <v>68</v>
      </c>
      <c r="D75" s="203" t="s">
        <v>68</v>
      </c>
      <c r="E75" s="203" t="s">
        <v>68</v>
      </c>
      <c r="F75" s="203" t="s">
        <v>69</v>
      </c>
      <c r="G75" s="203" t="s">
        <v>70</v>
      </c>
      <c r="H75" s="203"/>
      <c r="I75" s="203"/>
      <c r="J75" s="203" t="s">
        <v>161</v>
      </c>
      <c r="K75" s="203" t="s">
        <v>161</v>
      </c>
      <c r="M75" s="323" t="s">
        <v>121</v>
      </c>
      <c r="N75" s="323" t="s">
        <v>123</v>
      </c>
      <c r="O75" s="323" t="s">
        <v>119</v>
      </c>
      <c r="P75" s="323" t="s">
        <v>120</v>
      </c>
      <c r="Q75" s="323" t="s">
        <v>122</v>
      </c>
      <c r="R75" s="323"/>
      <c r="S75" s="323"/>
      <c r="T75" s="323"/>
      <c r="U75" s="321"/>
      <c r="AA75" s="264"/>
    </row>
    <row r="76" spans="2:27" ht="25.5" customHeight="1">
      <c r="B76" s="199" t="s">
        <v>95</v>
      </c>
      <c r="C76" s="189" t="s">
        <v>253</v>
      </c>
      <c r="D76" s="189" t="s">
        <v>253</v>
      </c>
      <c r="E76" s="189" t="s">
        <v>521</v>
      </c>
      <c r="F76" s="189" t="s">
        <v>284</v>
      </c>
      <c r="G76" s="189" t="s">
        <v>253</v>
      </c>
      <c r="H76" s="189"/>
      <c r="I76" s="189"/>
      <c r="J76" s="189" t="s">
        <v>161</v>
      </c>
      <c r="K76" s="200" t="s">
        <v>161</v>
      </c>
      <c r="M76" s="321"/>
      <c r="N76" s="322"/>
      <c r="P76" s="267"/>
      <c r="AA76" s="264"/>
    </row>
    <row r="77" spans="2:27" ht="25.5" customHeight="1">
      <c r="B77" s="163" t="s">
        <v>96</v>
      </c>
      <c r="C77" s="165" t="s">
        <v>362</v>
      </c>
      <c r="D77" s="165" t="s">
        <v>253</v>
      </c>
      <c r="E77" s="165" t="s">
        <v>521</v>
      </c>
      <c r="F77" s="165" t="s">
        <v>253</v>
      </c>
      <c r="G77" s="165" t="s">
        <v>253</v>
      </c>
      <c r="H77" s="165"/>
      <c r="I77" s="165"/>
      <c r="J77" s="165" t="s">
        <v>161</v>
      </c>
      <c r="K77" s="166" t="s">
        <v>161</v>
      </c>
      <c r="M77" s="326">
        <v>0</v>
      </c>
      <c r="N77" s="326">
        <v>0</v>
      </c>
      <c r="O77" s="326">
        <v>0.2</v>
      </c>
      <c r="P77" s="326">
        <v>0.25</v>
      </c>
      <c r="Q77" s="326">
        <v>0</v>
      </c>
      <c r="R77" s="326"/>
      <c r="S77" s="326"/>
      <c r="T77" s="326"/>
      <c r="AA77" s="264"/>
    </row>
    <row r="78" spans="2:27" ht="25.5" customHeight="1">
      <c r="B78" s="162" t="s">
        <v>97</v>
      </c>
      <c r="C78" s="165" t="s">
        <v>362</v>
      </c>
      <c r="D78" s="165" t="s">
        <v>287</v>
      </c>
      <c r="E78" s="165" t="s">
        <v>521</v>
      </c>
      <c r="F78" s="165" t="s">
        <v>254</v>
      </c>
      <c r="G78" s="165" t="s">
        <v>253</v>
      </c>
      <c r="H78" s="165"/>
      <c r="I78" s="165"/>
      <c r="J78" s="165" t="s">
        <v>161</v>
      </c>
      <c r="K78" s="166" t="s">
        <v>161</v>
      </c>
      <c r="M78" s="326">
        <v>0.5</v>
      </c>
      <c r="N78" s="326">
        <v>0</v>
      </c>
      <c r="O78" s="326">
        <v>0.2</v>
      </c>
      <c r="P78" s="326">
        <v>0</v>
      </c>
      <c r="Q78" s="326">
        <v>0</v>
      </c>
      <c r="R78" s="326"/>
      <c r="S78" s="326"/>
      <c r="T78" s="326"/>
      <c r="AA78" s="264"/>
    </row>
    <row r="79" spans="2:27" ht="25.5" customHeight="1">
      <c r="B79" s="162" t="s">
        <v>100</v>
      </c>
      <c r="C79" s="165" t="s">
        <v>253</v>
      </c>
      <c r="D79" s="165" t="s">
        <v>253</v>
      </c>
      <c r="E79" s="165" t="s">
        <v>522</v>
      </c>
      <c r="F79" s="165" t="s">
        <v>284</v>
      </c>
      <c r="G79" s="165" t="s">
        <v>253</v>
      </c>
      <c r="H79" s="165"/>
      <c r="I79" s="165"/>
      <c r="J79" s="165" t="s">
        <v>161</v>
      </c>
      <c r="K79" s="166" t="s">
        <v>161</v>
      </c>
      <c r="M79" s="326">
        <v>0.5</v>
      </c>
      <c r="N79" s="326">
        <v>1</v>
      </c>
      <c r="O79" s="326">
        <v>0.2</v>
      </c>
      <c r="P79" s="326">
        <v>0.125</v>
      </c>
      <c r="Q79" s="326">
        <v>0</v>
      </c>
      <c r="R79" s="326"/>
      <c r="S79" s="326"/>
      <c r="T79" s="326"/>
      <c r="AA79" s="264"/>
    </row>
    <row r="80" spans="2:27" ht="25.5" customHeight="1">
      <c r="B80" s="167" t="s">
        <v>98</v>
      </c>
      <c r="C80" s="165" t="s">
        <v>253</v>
      </c>
      <c r="D80" s="165" t="s">
        <v>253</v>
      </c>
      <c r="E80" s="165" t="s">
        <v>523</v>
      </c>
      <c r="F80" s="165" t="s">
        <v>254</v>
      </c>
      <c r="G80" s="165" t="s">
        <v>253</v>
      </c>
      <c r="H80" s="165"/>
      <c r="I80" s="165"/>
      <c r="J80" s="165" t="s">
        <v>161</v>
      </c>
      <c r="K80" s="166" t="s">
        <v>161</v>
      </c>
      <c r="M80" s="326">
        <v>0</v>
      </c>
      <c r="N80" s="326">
        <v>0</v>
      </c>
      <c r="O80" s="326">
        <v>0.26666666666666666</v>
      </c>
      <c r="P80" s="326">
        <v>0.25</v>
      </c>
      <c r="Q80" s="326">
        <v>0</v>
      </c>
      <c r="R80" s="326"/>
      <c r="S80" s="326"/>
      <c r="T80" s="326"/>
      <c r="AA80" s="264"/>
    </row>
    <row r="81" spans="2:27" ht="25.5" customHeight="1">
      <c r="B81" s="168" t="s">
        <v>99</v>
      </c>
      <c r="C81" s="169" t="s">
        <v>253</v>
      </c>
      <c r="D81" s="169" t="s">
        <v>253</v>
      </c>
      <c r="E81" s="169" t="s">
        <v>253</v>
      </c>
      <c r="F81" s="169" t="s">
        <v>284</v>
      </c>
      <c r="G81" s="169" t="s">
        <v>304</v>
      </c>
      <c r="H81" s="169"/>
      <c r="I81" s="169"/>
      <c r="J81" s="169" t="s">
        <v>161</v>
      </c>
      <c r="K81" s="170" t="s">
        <v>161</v>
      </c>
      <c r="M81" s="326">
        <v>0</v>
      </c>
      <c r="N81" s="326">
        <v>0</v>
      </c>
      <c r="O81" s="326">
        <v>0.13333333333333333</v>
      </c>
      <c r="P81" s="326">
        <v>0.125</v>
      </c>
      <c r="Q81" s="326">
        <v>0</v>
      </c>
      <c r="R81" s="326"/>
      <c r="S81" s="326"/>
      <c r="T81" s="326"/>
      <c r="AA81" s="264"/>
    </row>
    <row r="82" spans="2:27" ht="15.75" customHeight="1">
      <c r="B82" s="43"/>
      <c r="C82" s="43"/>
      <c r="D82" s="44"/>
      <c r="E82" s="44"/>
      <c r="F82" s="44"/>
      <c r="G82" s="44"/>
      <c r="H82" s="44"/>
      <c r="I82" s="44"/>
      <c r="J82" s="44"/>
      <c r="K82" s="44"/>
      <c r="M82" s="326">
        <v>0</v>
      </c>
      <c r="N82" s="326">
        <v>0</v>
      </c>
      <c r="O82" s="326">
        <v>0</v>
      </c>
      <c r="P82" s="326">
        <v>0.25</v>
      </c>
      <c r="Q82" s="326">
        <v>1</v>
      </c>
      <c r="R82" s="326"/>
      <c r="S82" s="326"/>
      <c r="T82" s="326"/>
      <c r="AA82" s="264"/>
    </row>
    <row r="83" spans="2:27" ht="17.25" customHeight="1">
      <c r="B83" s="47" t="s">
        <v>133</v>
      </c>
      <c r="C83" s="47"/>
      <c r="D83" s="46"/>
      <c r="E83" s="46"/>
      <c r="F83" s="46"/>
      <c r="G83" s="46"/>
      <c r="H83" s="46"/>
      <c r="I83" s="46"/>
      <c r="J83" s="46"/>
      <c r="K83" s="46"/>
      <c r="M83" s="321"/>
      <c r="N83" s="322"/>
      <c r="P83" s="267"/>
      <c r="AA83" s="264"/>
    </row>
    <row r="84" spans="2:27" ht="30.75" customHeight="1">
      <c r="B84" s="51" t="s">
        <v>75</v>
      </c>
      <c r="C84" s="51" t="s">
        <v>102</v>
      </c>
      <c r="D84" s="51" t="s">
        <v>103</v>
      </c>
      <c r="E84" s="51" t="s">
        <v>104</v>
      </c>
      <c r="F84" s="51" t="s">
        <v>105</v>
      </c>
      <c r="G84" s="51" t="s">
        <v>106</v>
      </c>
      <c r="H84" s="51" t="s">
        <v>6</v>
      </c>
      <c r="I84" s="51" t="s">
        <v>7</v>
      </c>
      <c r="J84" s="51" t="s">
        <v>107</v>
      </c>
      <c r="K84" s="51" t="s">
        <v>109</v>
      </c>
      <c r="M84" s="321"/>
      <c r="N84" s="322"/>
      <c r="P84" s="267"/>
      <c r="AA84" s="264"/>
    </row>
    <row r="85" spans="2:27" ht="20.25" customHeight="1">
      <c r="B85" s="79" t="s">
        <v>121</v>
      </c>
      <c r="C85" s="280">
        <v>2401</v>
      </c>
      <c r="D85" s="80">
        <v>5.0915998072857654E-2</v>
      </c>
      <c r="E85" s="80">
        <v>0.26213197978528846</v>
      </c>
      <c r="F85" s="80">
        <v>0.11421118888137066</v>
      </c>
      <c r="G85" s="81">
        <v>24.459000000000003</v>
      </c>
      <c r="H85" s="82">
        <v>0.9720101181393247</v>
      </c>
      <c r="I85" s="82">
        <v>51.644112589389998</v>
      </c>
      <c r="J85" s="83">
        <v>2.2543651382770844</v>
      </c>
      <c r="K85" s="67"/>
      <c r="M85" s="321"/>
      <c r="N85" s="322"/>
      <c r="P85" s="267"/>
      <c r="AA85" s="264"/>
    </row>
    <row r="86" spans="2:27" ht="20.25" customHeight="1">
      <c r="B86" s="79" t="s">
        <v>121</v>
      </c>
      <c r="C86" s="280">
        <v>2402</v>
      </c>
      <c r="D86" s="80">
        <v>2.9255432811992419E-2</v>
      </c>
      <c r="E86" s="80">
        <v>0.21373555672497835</v>
      </c>
      <c r="F86" s="80">
        <v>0.11811252988330818</v>
      </c>
      <c r="G86" s="81">
        <v>16.606000000000002</v>
      </c>
      <c r="H86" s="82">
        <v>0.22894779070492413</v>
      </c>
      <c r="I86" s="82">
        <v>10.028730903556767</v>
      </c>
      <c r="J86" s="83">
        <v>2.7843317312431708</v>
      </c>
      <c r="K86" s="67"/>
      <c r="M86" s="321"/>
      <c r="N86" s="322"/>
      <c r="P86" s="267"/>
      <c r="AA86" s="264"/>
    </row>
    <row r="87" spans="2:27" ht="20.25" customHeight="1">
      <c r="B87" s="79" t="s">
        <v>121</v>
      </c>
      <c r="C87" s="280">
        <v>2403</v>
      </c>
      <c r="D87" s="80">
        <v>1.8072100826195706E-2</v>
      </c>
      <c r="E87" s="80">
        <v>0.2093570803335229</v>
      </c>
      <c r="F87" s="80">
        <v>0.11912768412817884</v>
      </c>
      <c r="G87" s="81">
        <v>17.383499999999998</v>
      </c>
      <c r="H87" s="82">
        <v>0.1121578734226297</v>
      </c>
      <c r="I87" s="82">
        <v>8.9646185971373313</v>
      </c>
      <c r="J87" s="83">
        <v>2.8514754341779889</v>
      </c>
      <c r="K87" s="67"/>
      <c r="M87" s="321"/>
      <c r="N87" s="322"/>
      <c r="P87" s="267"/>
      <c r="AA87" s="264"/>
    </row>
    <row r="88" spans="2:27" ht="20.25" customHeight="1">
      <c r="B88" s="79" t="s">
        <v>121</v>
      </c>
      <c r="C88" s="280">
        <v>2404</v>
      </c>
      <c r="D88" s="80">
        <v>1.4001114637323437E-2</v>
      </c>
      <c r="E88" s="80">
        <v>0.21043810743481361</v>
      </c>
      <c r="F88" s="80">
        <v>0.1317668258245665</v>
      </c>
      <c r="G88" s="81">
        <v>16.992000000000001</v>
      </c>
      <c r="H88" s="82">
        <v>4.994320625062533E-2</v>
      </c>
      <c r="I88" s="82">
        <v>13.363969605896495</v>
      </c>
      <c r="J88" s="83">
        <v>2.7940102135315574</v>
      </c>
      <c r="K88" s="67"/>
      <c r="M88" s="321"/>
      <c r="N88" s="322"/>
      <c r="P88" s="267"/>
      <c r="AA88" s="264"/>
    </row>
    <row r="89" spans="2:27" ht="20.25" customHeight="1">
      <c r="B89" s="79" t="s">
        <v>121</v>
      </c>
      <c r="C89" s="280">
        <v>2405</v>
      </c>
      <c r="D89" s="80">
        <v>1.1954387782153476E-2</v>
      </c>
      <c r="E89" s="80">
        <v>0.21904614173072715</v>
      </c>
      <c r="F89" s="80">
        <v>0.13280623026918612</v>
      </c>
      <c r="G89" s="81">
        <v>18.156500000000001</v>
      </c>
      <c r="H89" s="82">
        <v>3.2974855436172838E-2</v>
      </c>
      <c r="I89" s="82">
        <v>15.617715905957361</v>
      </c>
      <c r="J89" s="83">
        <v>2.6605358201501379</v>
      </c>
      <c r="K89" s="67"/>
      <c r="M89" s="321"/>
      <c r="N89" s="322"/>
      <c r="P89" s="267"/>
      <c r="AA89" s="264"/>
    </row>
    <row r="90" spans="2:27" ht="20.25" customHeight="1">
      <c r="B90" s="79" t="s">
        <v>121</v>
      </c>
      <c r="C90" s="280">
        <v>2406</v>
      </c>
      <c r="D90" s="80">
        <v>1.4471431215928835E-2</v>
      </c>
      <c r="E90" s="80">
        <v>0.23935835935651584</v>
      </c>
      <c r="F90" s="80">
        <v>0.12367735829099771</v>
      </c>
      <c r="G90" s="81">
        <v>23.2</v>
      </c>
      <c r="H90" s="82">
        <v>4.164220817878711E-2</v>
      </c>
      <c r="I90" s="82">
        <v>28.377272046198925</v>
      </c>
      <c r="J90" s="83">
        <v>2.3082561810316271</v>
      </c>
      <c r="K90" s="67"/>
      <c r="M90" s="321"/>
      <c r="N90" s="322"/>
      <c r="P90" s="267"/>
      <c r="AA90" s="264"/>
    </row>
    <row r="91" spans="2:27" ht="20.25" customHeight="1">
      <c r="B91" s="79" t="s">
        <v>121</v>
      </c>
      <c r="C91" s="280">
        <v>2407</v>
      </c>
      <c r="D91" s="80">
        <v>1.5102868003140126E-2</v>
      </c>
      <c r="E91" s="80">
        <v>0.23239086274644216</v>
      </c>
      <c r="F91" s="80">
        <v>0.12342644873304805</v>
      </c>
      <c r="G91" s="81">
        <v>22.4145</v>
      </c>
      <c r="H91" s="82">
        <v>4.0282783529062678E-2</v>
      </c>
      <c r="I91" s="82">
        <v>19.887610228298243</v>
      </c>
      <c r="J91" s="83">
        <v>2.2991771697722467</v>
      </c>
      <c r="K91" s="67"/>
      <c r="M91" s="321"/>
      <c r="N91" s="322"/>
      <c r="P91" s="267"/>
      <c r="AA91" s="264"/>
    </row>
    <row r="92" spans="2:27" ht="20.25" customHeight="1">
      <c r="B92" s="79" t="s">
        <v>121</v>
      </c>
      <c r="C92" s="280">
        <v>2408</v>
      </c>
      <c r="D92" s="80">
        <v>2.3161393699720041E-2</v>
      </c>
      <c r="E92" s="80">
        <v>0.23827269089689199</v>
      </c>
      <c r="F92" s="80">
        <v>0.12361754782850874</v>
      </c>
      <c r="G92" s="81">
        <v>23.933500000000002</v>
      </c>
      <c r="H92" s="82">
        <v>4.4418809855734369E-2</v>
      </c>
      <c r="I92" s="82">
        <v>22.236056213780625</v>
      </c>
      <c r="J92" s="83">
        <v>2.221926629689472</v>
      </c>
      <c r="K92" s="67"/>
      <c r="M92" s="321"/>
      <c r="N92" s="322"/>
      <c r="P92" s="267"/>
      <c r="AA92" s="264"/>
    </row>
    <row r="93" spans="2:27" ht="20.25" customHeight="1">
      <c r="B93" s="79" t="s">
        <v>121</v>
      </c>
      <c r="C93" s="280">
        <v>2409</v>
      </c>
      <c r="D93" s="80">
        <v>2.3438011963157316E-2</v>
      </c>
      <c r="E93" s="80">
        <v>0.23993991213911819</v>
      </c>
      <c r="F93" s="80">
        <v>0.13235515523604582</v>
      </c>
      <c r="G93" s="81">
        <v>23.221</v>
      </c>
      <c r="H93" s="82">
        <v>7.6982641184239364E-2</v>
      </c>
      <c r="I93" s="82">
        <v>22.566911387151311</v>
      </c>
      <c r="J93" s="83">
        <v>2.2909808190904339</v>
      </c>
      <c r="K93" s="67"/>
      <c r="M93" s="321"/>
      <c r="N93" s="322"/>
      <c r="P93" s="267"/>
      <c r="AA93" s="264"/>
    </row>
    <row r="94" spans="2:27" ht="20.25" customHeight="1">
      <c r="B94" s="79" t="s">
        <v>121</v>
      </c>
      <c r="C94" s="280">
        <v>2410</v>
      </c>
      <c r="D94" s="80">
        <v>2.520096665875509E-2</v>
      </c>
      <c r="E94" s="80">
        <v>0.2574481304593203</v>
      </c>
      <c r="F94" s="80">
        <v>0.13222317829010893</v>
      </c>
      <c r="G94" s="81">
        <v>19.312000000000001</v>
      </c>
      <c r="H94" s="82">
        <v>0.3825233869746601</v>
      </c>
      <c r="I94" s="82">
        <v>21.702789144015149</v>
      </c>
      <c r="J94" s="83">
        <v>2.4268104136959958</v>
      </c>
      <c r="K94" s="67"/>
      <c r="M94" s="321"/>
      <c r="N94" s="322"/>
      <c r="P94" s="267"/>
      <c r="AA94" s="264"/>
    </row>
    <row r="95" spans="2:27" ht="20.25" customHeight="1">
      <c r="B95" s="79" t="s">
        <v>121</v>
      </c>
      <c r="C95" s="280">
        <v>2411</v>
      </c>
      <c r="D95" s="80">
        <v>2.0086340427171293E-2</v>
      </c>
      <c r="E95" s="80">
        <v>0.28075354433929484</v>
      </c>
      <c r="F95" s="80">
        <v>0.13634144561800474</v>
      </c>
      <c r="G95" s="81">
        <v>14.227499999999999</v>
      </c>
      <c r="H95" s="82">
        <v>0.5077543491980866</v>
      </c>
      <c r="I95" s="82">
        <v>11.809990048014756</v>
      </c>
      <c r="J95" s="83">
        <v>2.5600486057267231</v>
      </c>
      <c r="K95" s="67"/>
      <c r="M95" s="321"/>
      <c r="N95" s="322"/>
      <c r="P95" s="267"/>
      <c r="AA95" s="264"/>
    </row>
    <row r="96" spans="2:27" ht="20.25" customHeight="1">
      <c r="B96" s="79" t="s">
        <v>121</v>
      </c>
      <c r="C96" s="280">
        <v>2412</v>
      </c>
      <c r="D96" s="80">
        <v>2.8350087520598696E-2</v>
      </c>
      <c r="E96" s="80">
        <v>0.26716073670835122</v>
      </c>
      <c r="F96" s="80">
        <v>0.13540270778571886</v>
      </c>
      <c r="G96" s="81">
        <v>14.6</v>
      </c>
      <c r="H96" s="82">
        <v>0.24475125022491456</v>
      </c>
      <c r="I96" s="82">
        <v>8.8742066210581925</v>
      </c>
      <c r="J96" s="83">
        <v>2.576494034115874</v>
      </c>
      <c r="K96" s="67"/>
      <c r="M96" s="321"/>
      <c r="N96" s="322"/>
      <c r="P96" s="267"/>
      <c r="AA96" s="264"/>
    </row>
    <row r="97" spans="2:27" ht="20.25" customHeight="1">
      <c r="B97" s="79" t="s">
        <v>121</v>
      </c>
      <c r="C97" s="280">
        <v>2501</v>
      </c>
      <c r="D97" s="80">
        <v>2.6180633017822603E-2</v>
      </c>
      <c r="E97" s="80">
        <v>0.28095444699181177</v>
      </c>
      <c r="F97" s="80">
        <v>0.11979128653001322</v>
      </c>
      <c r="G97" s="81">
        <v>13.672000000000001</v>
      </c>
      <c r="H97" s="82">
        <v>0.48163506955366142</v>
      </c>
      <c r="I97" s="82">
        <v>8.2742435025885417</v>
      </c>
      <c r="J97" s="83">
        <v>2.5783493491412153</v>
      </c>
      <c r="K97" s="67"/>
      <c r="M97" s="321"/>
      <c r="N97" s="322"/>
      <c r="P97" s="267"/>
      <c r="AA97" s="264"/>
    </row>
    <row r="98" spans="2:27" ht="20.25" customHeight="1">
      <c r="B98" s="79" t="s">
        <v>121</v>
      </c>
      <c r="C98" s="280">
        <v>2502</v>
      </c>
      <c r="D98" s="80">
        <v>2.4372405585846742E-2</v>
      </c>
      <c r="E98" s="80">
        <v>0.29401567481923319</v>
      </c>
      <c r="F98" s="80">
        <v>0.11966393635770946</v>
      </c>
      <c r="G98" s="81">
        <v>14.507000000000001</v>
      </c>
      <c r="H98" s="82">
        <v>0.5774480649819701</v>
      </c>
      <c r="I98" s="82">
        <v>11.201101019529782</v>
      </c>
      <c r="J98" s="83">
        <v>2.6535562256610361</v>
      </c>
      <c r="K98" s="67" t="s">
        <v>68</v>
      </c>
      <c r="M98" s="321"/>
      <c r="N98" s="322"/>
      <c r="P98" s="267"/>
      <c r="AA98" s="264"/>
    </row>
    <row r="99" spans="2:27" ht="20.25" customHeight="1">
      <c r="B99" s="79" t="s">
        <v>123</v>
      </c>
      <c r="C99" s="280">
        <v>2401</v>
      </c>
      <c r="D99" s="80">
        <v>2.3022884525730914E-2</v>
      </c>
      <c r="E99" s="80">
        <v>0.38520397648002463</v>
      </c>
      <c r="F99" s="80">
        <v>0.21960406701949456</v>
      </c>
      <c r="G99" s="81">
        <v>10.705</v>
      </c>
      <c r="H99" s="82">
        <v>1.9329940563421937</v>
      </c>
      <c r="I99" s="82">
        <v>27.39072505610665</v>
      </c>
      <c r="J99" s="83">
        <v>2.5306857093867094</v>
      </c>
      <c r="K99" s="67"/>
      <c r="M99" s="321"/>
      <c r="N99" s="322"/>
      <c r="P99" s="267"/>
      <c r="AA99" s="264"/>
    </row>
    <row r="100" spans="2:27" ht="20.25" customHeight="1">
      <c r="B100" s="79" t="s">
        <v>123</v>
      </c>
      <c r="C100" s="280">
        <v>2402</v>
      </c>
      <c r="D100" s="80">
        <v>2.955134649979102E-2</v>
      </c>
      <c r="E100" s="80">
        <v>0.30775084479105869</v>
      </c>
      <c r="F100" s="80">
        <v>0.17590285978874767</v>
      </c>
      <c r="G100" s="81">
        <v>6.1576666666666675</v>
      </c>
      <c r="H100" s="82">
        <v>1.157255656504919</v>
      </c>
      <c r="I100" s="82">
        <v>6.7892331848288583</v>
      </c>
      <c r="J100" s="83">
        <v>2.9874011148531245</v>
      </c>
      <c r="K100" s="67"/>
      <c r="M100" s="321"/>
      <c r="N100" s="322"/>
      <c r="P100" s="267"/>
      <c r="AA100" s="264"/>
    </row>
    <row r="101" spans="2:27" ht="20.25" customHeight="1">
      <c r="B101" s="79" t="s">
        <v>123</v>
      </c>
      <c r="C101" s="280">
        <v>2403</v>
      </c>
      <c r="D101" s="80">
        <v>1.3896524671149844E-2</v>
      </c>
      <c r="E101" s="80">
        <v>0.30834730422057177</v>
      </c>
      <c r="F101" s="80">
        <v>0.20760219465177207</v>
      </c>
      <c r="G101" s="81">
        <v>6.5506666666666673</v>
      </c>
      <c r="H101" s="82">
        <v>1.395366767424761</v>
      </c>
      <c r="I101" s="82">
        <v>6.0308224693782044</v>
      </c>
      <c r="J101" s="83">
        <v>2.9482760904868588</v>
      </c>
      <c r="K101" s="67"/>
      <c r="M101" s="321"/>
      <c r="N101" s="322"/>
      <c r="P101" s="267"/>
      <c r="AA101" s="264"/>
    </row>
    <row r="102" spans="2:27" ht="20.25" customHeight="1">
      <c r="B102" s="79" t="s">
        <v>123</v>
      </c>
      <c r="C102" s="280">
        <v>2404</v>
      </c>
      <c r="D102" s="80">
        <v>1.4268011628214835E-2</v>
      </c>
      <c r="E102" s="80">
        <v>0.28881921585907327</v>
      </c>
      <c r="F102" s="80">
        <v>0.21680347816023662</v>
      </c>
      <c r="G102" s="81">
        <v>6.5803333333333329</v>
      </c>
      <c r="H102" s="82">
        <v>1.3948601019473033</v>
      </c>
      <c r="I102" s="82">
        <v>6.0802655482510044</v>
      </c>
      <c r="J102" s="83">
        <v>2.9398110962431336</v>
      </c>
      <c r="K102" s="67"/>
      <c r="M102" s="321"/>
      <c r="N102" s="322"/>
      <c r="P102" s="267"/>
      <c r="AA102" s="264"/>
    </row>
    <row r="103" spans="2:27" ht="20.25" customHeight="1">
      <c r="B103" s="79" t="s">
        <v>123</v>
      </c>
      <c r="C103" s="280">
        <v>2405</v>
      </c>
      <c r="D103" s="80">
        <v>1.3601185993755406E-2</v>
      </c>
      <c r="E103" s="80">
        <v>0.29172323562291669</v>
      </c>
      <c r="F103" s="80">
        <v>0.2171847093089902</v>
      </c>
      <c r="G103" s="81">
        <v>6.9059999999999997</v>
      </c>
      <c r="H103" s="82">
        <v>1.4462545909338735</v>
      </c>
      <c r="I103" s="82">
        <v>6.2657336681084006</v>
      </c>
      <c r="J103" s="83">
        <v>2.8894763910100072</v>
      </c>
      <c r="K103" s="67"/>
      <c r="M103" s="321"/>
      <c r="N103" s="322"/>
      <c r="P103" s="267"/>
      <c r="AA103" s="264"/>
    </row>
    <row r="104" spans="2:27" ht="20.25" customHeight="1">
      <c r="B104" s="79" t="s">
        <v>123</v>
      </c>
      <c r="C104" s="280">
        <v>2406</v>
      </c>
      <c r="D104" s="80">
        <v>1.5009693534273274E-2</v>
      </c>
      <c r="E104" s="80">
        <v>0.30250640924072492</v>
      </c>
      <c r="F104" s="80">
        <v>0.21592582200078447</v>
      </c>
      <c r="G104" s="81">
        <v>8.6076666666666668</v>
      </c>
      <c r="H104" s="82">
        <v>1.3292120443195881</v>
      </c>
      <c r="I104" s="82">
        <v>6.174535459698637</v>
      </c>
      <c r="J104" s="83">
        <v>2.6164937638084664</v>
      </c>
      <c r="K104" s="67"/>
      <c r="M104" s="321"/>
      <c r="N104" s="322"/>
      <c r="P104" s="267"/>
      <c r="AA104" s="264"/>
    </row>
    <row r="105" spans="2:27" ht="20.25" customHeight="1">
      <c r="B105" s="79" t="s">
        <v>123</v>
      </c>
      <c r="C105" s="280">
        <v>2407</v>
      </c>
      <c r="D105" s="80">
        <v>1.3674176752841388E-2</v>
      </c>
      <c r="E105" s="80">
        <v>0.3150774818097658</v>
      </c>
      <c r="F105" s="80">
        <v>0.19863037771712905</v>
      </c>
      <c r="G105" s="81">
        <v>9.216333333333333</v>
      </c>
      <c r="H105" s="82">
        <v>1.4692160503572465</v>
      </c>
      <c r="I105" s="82">
        <v>4.4839710627786094</v>
      </c>
      <c r="J105" s="83">
        <v>2.4524434073140404</v>
      </c>
      <c r="K105" s="67"/>
      <c r="M105" s="321"/>
      <c r="N105" s="322"/>
      <c r="P105" s="267"/>
      <c r="AA105" s="264"/>
    </row>
    <row r="106" spans="2:27" ht="20.25" customHeight="1">
      <c r="B106" s="79" t="s">
        <v>123</v>
      </c>
      <c r="C106" s="280">
        <v>2408</v>
      </c>
      <c r="D106" s="80">
        <v>1.4409839736724297E-2</v>
      </c>
      <c r="E106" s="80">
        <v>0.33092632124839683</v>
      </c>
      <c r="F106" s="80">
        <v>0.19293786753720304</v>
      </c>
      <c r="G106" s="81">
        <v>10.299333333333333</v>
      </c>
      <c r="H106" s="82">
        <v>1.9947470761792561</v>
      </c>
      <c r="I106" s="82">
        <v>7.3320433070372655</v>
      </c>
      <c r="J106" s="83">
        <v>2.2658647841790169</v>
      </c>
      <c r="K106" s="67"/>
      <c r="M106" s="321"/>
      <c r="N106" s="322"/>
      <c r="P106" s="267"/>
      <c r="AA106" s="264"/>
    </row>
    <row r="107" spans="2:27" ht="20.25" customHeight="1">
      <c r="B107" s="79" t="s">
        <v>123</v>
      </c>
      <c r="C107" s="280">
        <v>2409</v>
      </c>
      <c r="D107" s="80">
        <v>1.3152881913654199E-2</v>
      </c>
      <c r="E107" s="80">
        <v>0.32368082304732976</v>
      </c>
      <c r="F107" s="80">
        <v>0.19957540803461116</v>
      </c>
      <c r="G107" s="81">
        <v>10.739000000000001</v>
      </c>
      <c r="H107" s="82">
        <v>2.1515304751368651</v>
      </c>
      <c r="I107" s="82">
        <v>7.1810822351970689</v>
      </c>
      <c r="J107" s="83">
        <v>2.3944590903244247</v>
      </c>
      <c r="K107" s="67"/>
      <c r="M107" s="321"/>
      <c r="N107" s="322"/>
      <c r="P107" s="267"/>
      <c r="AA107" s="264"/>
    </row>
    <row r="108" spans="2:27" ht="20.25" customHeight="1">
      <c r="B108" s="79" t="s">
        <v>123</v>
      </c>
      <c r="C108" s="280">
        <v>2410</v>
      </c>
      <c r="D108" s="80">
        <v>1.4210821201483264E-2</v>
      </c>
      <c r="E108" s="80">
        <v>0.32108903318539861</v>
      </c>
      <c r="F108" s="80">
        <v>0.22870075121044309</v>
      </c>
      <c r="G108" s="81">
        <v>8.0033333333333321</v>
      </c>
      <c r="H108" s="82">
        <v>1.204937775648065</v>
      </c>
      <c r="I108" s="82">
        <v>7.8469346768805028</v>
      </c>
      <c r="J108" s="83">
        <v>2.6775347220566714</v>
      </c>
      <c r="K108" s="67"/>
      <c r="M108" s="321"/>
      <c r="N108" s="322"/>
      <c r="P108" s="267"/>
      <c r="AA108" s="264"/>
    </row>
    <row r="109" spans="2:27" ht="20.25" customHeight="1">
      <c r="B109" s="79" t="s">
        <v>123</v>
      </c>
      <c r="C109" s="280">
        <v>2411</v>
      </c>
      <c r="D109" s="80">
        <v>1.5494471643902776E-2</v>
      </c>
      <c r="E109" s="80">
        <v>0.30468735463679719</v>
      </c>
      <c r="F109" s="80">
        <v>0.18611770020656784</v>
      </c>
      <c r="G109" s="81">
        <v>6.3049999999999997</v>
      </c>
      <c r="H109" s="82">
        <v>0.17101166940879128</v>
      </c>
      <c r="I109" s="82">
        <v>7.7311525545224384</v>
      </c>
      <c r="J109" s="83">
        <v>2.9932019072367679</v>
      </c>
      <c r="K109" s="67"/>
      <c r="M109" s="321"/>
      <c r="N109" s="322"/>
      <c r="P109" s="267"/>
      <c r="AA109" s="264"/>
    </row>
    <row r="110" spans="2:27" ht="20.25" customHeight="1">
      <c r="B110" s="79" t="s">
        <v>123</v>
      </c>
      <c r="C110" s="280">
        <v>2412</v>
      </c>
      <c r="D110" s="80">
        <v>1.3563212170245259E-2</v>
      </c>
      <c r="E110" s="80">
        <v>0.34702035587027524</v>
      </c>
      <c r="F110" s="80">
        <v>0.20796350462665311</v>
      </c>
      <c r="G110" s="81">
        <v>7.6029999999999998</v>
      </c>
      <c r="H110" s="82">
        <v>8.228574437878651E-2</v>
      </c>
      <c r="I110" s="82">
        <v>8.0091457862018878</v>
      </c>
      <c r="J110" s="83">
        <v>2.7974370428730433</v>
      </c>
      <c r="K110" s="67"/>
      <c r="M110" s="321"/>
      <c r="N110" s="322"/>
      <c r="P110" s="267"/>
      <c r="AA110" s="264"/>
    </row>
    <row r="111" spans="2:27" ht="20.25" customHeight="1">
      <c r="B111" s="79" t="s">
        <v>123</v>
      </c>
      <c r="C111" s="280">
        <v>2501</v>
      </c>
      <c r="D111" s="80">
        <v>1.3823425388238813E-2</v>
      </c>
      <c r="E111" s="80">
        <v>0.35627958090428014</v>
      </c>
      <c r="F111" s="80">
        <v>0.16265945696014489</v>
      </c>
      <c r="G111" s="81">
        <v>7.5709999999999997</v>
      </c>
      <c r="H111" s="82">
        <v>0.31081424896842968</v>
      </c>
      <c r="I111" s="82">
        <v>10.18286682334665</v>
      </c>
      <c r="J111" s="83">
        <v>2.819544796330995</v>
      </c>
      <c r="K111" s="67"/>
      <c r="M111" s="321"/>
      <c r="N111" s="322"/>
      <c r="P111" s="267"/>
      <c r="AA111" s="264"/>
    </row>
    <row r="112" spans="2:27" ht="20.25" customHeight="1">
      <c r="B112" s="79" t="s">
        <v>123</v>
      </c>
      <c r="C112" s="280">
        <v>2502</v>
      </c>
      <c r="D112" s="80">
        <v>1.6039076804370313E-2</v>
      </c>
      <c r="E112" s="80">
        <v>0.33892313213519454</v>
      </c>
      <c r="F112" s="80">
        <v>0.16746738301356626</v>
      </c>
      <c r="G112" s="81">
        <v>6.5694999999999997</v>
      </c>
      <c r="H112" s="82">
        <v>4.6518717503768403E-2</v>
      </c>
      <c r="I112" s="82">
        <v>10.598514471275235</v>
      </c>
      <c r="J112" s="83">
        <v>3.0085018292846488</v>
      </c>
      <c r="K112" s="67" t="s">
        <v>68</v>
      </c>
      <c r="M112" s="321"/>
      <c r="N112" s="322"/>
      <c r="P112" s="267"/>
      <c r="AA112" s="264"/>
    </row>
    <row r="113" spans="2:27" ht="20.25" customHeight="1">
      <c r="B113" s="79" t="s">
        <v>119</v>
      </c>
      <c r="C113" s="280">
        <v>2401</v>
      </c>
      <c r="D113" s="80">
        <v>3.9169445209928377E-2</v>
      </c>
      <c r="E113" s="80">
        <v>0.30114782065440471</v>
      </c>
      <c r="F113" s="80">
        <v>0.16010430531054443</v>
      </c>
      <c r="G113" s="81">
        <v>16.282999999999998</v>
      </c>
      <c r="H113" s="82">
        <v>14.761969531685933</v>
      </c>
      <c r="I113" s="82">
        <v>21.456220615591278</v>
      </c>
      <c r="J113" s="83">
        <v>2.3286515226946851</v>
      </c>
      <c r="K113" s="67"/>
      <c r="M113" s="321"/>
      <c r="N113" s="322"/>
      <c r="P113" s="267"/>
      <c r="AA113" s="264"/>
    </row>
    <row r="114" spans="2:27" ht="20.25" customHeight="1">
      <c r="B114" s="79" t="s">
        <v>119</v>
      </c>
      <c r="C114" s="280">
        <v>2402</v>
      </c>
      <c r="D114" s="80">
        <v>2.7689389716137765E-2</v>
      </c>
      <c r="E114" s="80">
        <v>0.28066511699848684</v>
      </c>
      <c r="F114" s="80">
        <v>0.15587564598558062</v>
      </c>
      <c r="G114" s="81">
        <v>13.54233333333333</v>
      </c>
      <c r="H114" s="82">
        <v>3.9670267869847731</v>
      </c>
      <c r="I114" s="82">
        <v>7.9353463967777538</v>
      </c>
      <c r="J114" s="83">
        <v>2.6490224523053407</v>
      </c>
      <c r="K114" s="67"/>
      <c r="M114" s="321"/>
      <c r="N114" s="322"/>
      <c r="P114" s="267"/>
      <c r="AA114" s="264"/>
    </row>
    <row r="115" spans="2:27" ht="20.25" customHeight="1">
      <c r="B115" s="79" t="s">
        <v>119</v>
      </c>
      <c r="C115" s="280">
        <v>2403</v>
      </c>
      <c r="D115" s="80">
        <v>1.4977833868689797E-2</v>
      </c>
      <c r="E115" s="80">
        <v>0.28207173987557782</v>
      </c>
      <c r="F115" s="80">
        <v>0.15525437042050513</v>
      </c>
      <c r="G115" s="81">
        <v>13.446866666666665</v>
      </c>
      <c r="H115" s="82">
        <v>0.11603797084651674</v>
      </c>
      <c r="I115" s="82">
        <v>5.9933242394548039</v>
      </c>
      <c r="J115" s="83">
        <v>2.6974655866666222</v>
      </c>
      <c r="K115" s="67"/>
      <c r="M115" s="321"/>
      <c r="N115" s="322"/>
      <c r="P115" s="267"/>
      <c r="AA115" s="264"/>
    </row>
    <row r="116" spans="2:27" ht="20.25" customHeight="1">
      <c r="B116" s="79" t="s">
        <v>119</v>
      </c>
      <c r="C116" s="280">
        <v>2404</v>
      </c>
      <c r="D116" s="80">
        <v>1.5113083303497527E-2</v>
      </c>
      <c r="E116" s="80">
        <v>0.28731716913665961</v>
      </c>
      <c r="F116" s="80">
        <v>0.1636844450834633</v>
      </c>
      <c r="G116" s="81">
        <v>14.360000000000001</v>
      </c>
      <c r="H116" s="82">
        <v>0.15112127314834153</v>
      </c>
      <c r="I116" s="82">
        <v>7.9050046228840625</v>
      </c>
      <c r="J116" s="83">
        <v>2.6182508243634484</v>
      </c>
      <c r="K116" s="67"/>
      <c r="M116" s="321"/>
      <c r="N116" s="322"/>
      <c r="P116" s="267"/>
      <c r="AA116" s="264"/>
    </row>
    <row r="117" spans="2:27" ht="20.25" customHeight="1">
      <c r="B117" s="79" t="s">
        <v>119</v>
      </c>
      <c r="C117" s="280">
        <v>2405</v>
      </c>
      <c r="D117" s="80">
        <v>1.4689424792827796E-2</v>
      </c>
      <c r="E117" s="80">
        <v>0.28259376144496418</v>
      </c>
      <c r="F117" s="80">
        <v>0.15998330991295454</v>
      </c>
      <c r="G117" s="81">
        <v>13.675666666666668</v>
      </c>
      <c r="H117" s="82">
        <v>2.4975717543466156</v>
      </c>
      <c r="I117" s="82">
        <v>8.9479417712051266</v>
      </c>
      <c r="J117" s="83">
        <v>2.6690322908522148</v>
      </c>
      <c r="K117" s="67"/>
      <c r="M117" s="321"/>
      <c r="N117" s="322"/>
      <c r="P117" s="267"/>
      <c r="AA117" s="264"/>
    </row>
    <row r="118" spans="2:27" ht="20.25" customHeight="1">
      <c r="B118" s="79" t="s">
        <v>119</v>
      </c>
      <c r="C118" s="280">
        <v>2406</v>
      </c>
      <c r="D118" s="80">
        <v>1.3657210271049429E-2</v>
      </c>
      <c r="E118" s="80">
        <v>0.28885972241646801</v>
      </c>
      <c r="F118" s="80">
        <v>0.14859661544567979</v>
      </c>
      <c r="G118" s="81">
        <v>14.693142857142856</v>
      </c>
      <c r="H118" s="82">
        <v>6.0317760200504555E-2</v>
      </c>
      <c r="I118" s="82">
        <v>8.5131238793332802</v>
      </c>
      <c r="J118" s="83">
        <v>2.5715019863086659</v>
      </c>
      <c r="K118" s="67"/>
      <c r="M118" s="321"/>
      <c r="N118" s="322"/>
      <c r="P118" s="267"/>
      <c r="AA118" s="264"/>
    </row>
    <row r="119" spans="2:27" ht="20.25" customHeight="1">
      <c r="B119" s="79" t="s">
        <v>119</v>
      </c>
      <c r="C119" s="280">
        <v>2407</v>
      </c>
      <c r="D119" s="80">
        <v>1.4691211086929685E-2</v>
      </c>
      <c r="E119" s="80">
        <v>0.28597083151353525</v>
      </c>
      <c r="F119" s="80">
        <v>0.14193884589141745</v>
      </c>
      <c r="G119" s="81">
        <v>15.291615384615385</v>
      </c>
      <c r="H119" s="82">
        <v>6.684610936305882E-2</v>
      </c>
      <c r="I119" s="82">
        <v>6.9506311674445858</v>
      </c>
      <c r="J119" s="83">
        <v>2.4861174017799708</v>
      </c>
      <c r="K119" s="67"/>
      <c r="M119" s="321"/>
      <c r="N119" s="322"/>
      <c r="P119" s="267"/>
      <c r="AA119" s="264"/>
    </row>
    <row r="120" spans="2:27" ht="20.25" customHeight="1">
      <c r="B120" s="79" t="s">
        <v>119</v>
      </c>
      <c r="C120" s="280">
        <v>2408</v>
      </c>
      <c r="D120" s="80">
        <v>1.6260645243812141E-2</v>
      </c>
      <c r="E120" s="80">
        <v>0.28907618138910746</v>
      </c>
      <c r="F120" s="80">
        <v>0.13396661468851453</v>
      </c>
      <c r="G120" s="81">
        <v>15.821642857142857</v>
      </c>
      <c r="H120" s="82">
        <v>4.8262992407781383E-2</v>
      </c>
      <c r="I120" s="82">
        <v>6.5392264628441419</v>
      </c>
      <c r="J120" s="83">
        <v>2.4336655399917313</v>
      </c>
      <c r="K120" s="67"/>
      <c r="M120" s="321"/>
      <c r="N120" s="322"/>
      <c r="P120" s="267"/>
      <c r="AA120" s="264"/>
    </row>
    <row r="121" spans="2:27" ht="20.25" customHeight="1">
      <c r="B121" s="79" t="s">
        <v>119</v>
      </c>
      <c r="C121" s="280">
        <v>2409</v>
      </c>
      <c r="D121" s="80">
        <v>1.5891779675350715E-2</v>
      </c>
      <c r="E121" s="80">
        <v>0.29050595503017307</v>
      </c>
      <c r="F121" s="80">
        <v>0.14051040628670972</v>
      </c>
      <c r="G121" s="81">
        <v>15.282714285714286</v>
      </c>
      <c r="H121" s="82">
        <v>5.0408779017335974E-2</v>
      </c>
      <c r="I121" s="82">
        <v>6.7946155846431733</v>
      </c>
      <c r="J121" s="83">
        <v>2.4908810198248656</v>
      </c>
      <c r="K121" s="67"/>
      <c r="M121" s="321"/>
      <c r="N121" s="322"/>
      <c r="P121" s="267"/>
      <c r="AA121" s="264"/>
    </row>
    <row r="122" spans="2:27" ht="20.25" customHeight="1">
      <c r="B122" s="79" t="s">
        <v>119</v>
      </c>
      <c r="C122" s="280">
        <v>2410</v>
      </c>
      <c r="D122" s="80">
        <v>1.5255184107113047E-2</v>
      </c>
      <c r="E122" s="80">
        <v>0.29309836300650294</v>
      </c>
      <c r="F122" s="80">
        <v>0.15701606972266693</v>
      </c>
      <c r="G122" s="81">
        <v>14.049214285714287</v>
      </c>
      <c r="H122" s="82">
        <v>3.2716225112376776E-2</v>
      </c>
      <c r="I122" s="82">
        <v>7.9645832468019462</v>
      </c>
      <c r="J122" s="83">
        <v>2.6511188214101624</v>
      </c>
      <c r="K122" s="67"/>
      <c r="M122" s="321"/>
      <c r="N122" s="322"/>
      <c r="P122" s="267"/>
      <c r="AA122" s="264"/>
    </row>
    <row r="123" spans="2:27" ht="20.25" customHeight="1">
      <c r="B123" s="79" t="s">
        <v>119</v>
      </c>
      <c r="C123" s="280">
        <v>2411</v>
      </c>
      <c r="D123" s="80">
        <v>1.6603658531462315E-2</v>
      </c>
      <c r="E123" s="80">
        <v>0.29472068906358567</v>
      </c>
      <c r="F123" s="80">
        <v>0.15688489367057548</v>
      </c>
      <c r="G123" s="81">
        <v>14.257071428571427</v>
      </c>
      <c r="H123" s="82">
        <v>9.3201899666469926E-2</v>
      </c>
      <c r="I123" s="82">
        <v>9.7034361780755169</v>
      </c>
      <c r="J123" s="83">
        <v>2.6131253958633276</v>
      </c>
      <c r="K123" s="67"/>
      <c r="M123" s="321"/>
      <c r="N123" s="322"/>
      <c r="P123" s="267"/>
      <c r="AA123" s="264"/>
    </row>
    <row r="124" spans="2:27" ht="20.25" customHeight="1">
      <c r="B124" s="79" t="s">
        <v>119</v>
      </c>
      <c r="C124" s="280">
        <v>2412</v>
      </c>
      <c r="D124" s="80">
        <v>1.9869660974476972E-2</v>
      </c>
      <c r="E124" s="80">
        <v>0.29650872045138355</v>
      </c>
      <c r="F124" s="80">
        <v>0.14902852547849801</v>
      </c>
      <c r="G124" s="81">
        <v>14.000357142857142</v>
      </c>
      <c r="H124" s="82">
        <v>0.13622236743401039</v>
      </c>
      <c r="I124" s="82">
        <v>8.2373728362630629</v>
      </c>
      <c r="J124" s="83">
        <v>2.6764556279585596</v>
      </c>
      <c r="K124" s="67"/>
      <c r="M124" s="321"/>
      <c r="N124" s="322"/>
      <c r="P124" s="267"/>
      <c r="AA124" s="264"/>
    </row>
    <row r="125" spans="2:27" ht="20.25" customHeight="1">
      <c r="B125" s="79" t="s">
        <v>119</v>
      </c>
      <c r="C125" s="280">
        <v>2501</v>
      </c>
      <c r="D125" s="80">
        <v>2.0375727480458544E-2</v>
      </c>
      <c r="E125" s="80">
        <v>0.29479457367868667</v>
      </c>
      <c r="F125" s="80">
        <v>0.14594851879118473</v>
      </c>
      <c r="G125" s="81">
        <v>13.708142857142857</v>
      </c>
      <c r="H125" s="82">
        <v>9.354829677867757E-2</v>
      </c>
      <c r="I125" s="82">
        <v>7.2928144038025406</v>
      </c>
      <c r="J125" s="83">
        <v>2.7099908738159644</v>
      </c>
      <c r="K125" s="67"/>
      <c r="M125" s="321"/>
      <c r="N125" s="322"/>
      <c r="P125" s="267"/>
      <c r="AA125" s="264"/>
    </row>
    <row r="126" spans="2:27" ht="20.25" customHeight="1">
      <c r="B126" s="79" t="s">
        <v>119</v>
      </c>
      <c r="C126" s="280">
        <v>2502</v>
      </c>
      <c r="D126" s="80">
        <v>1.8441559860847338E-2</v>
      </c>
      <c r="E126" s="80">
        <v>0.29882251942438187</v>
      </c>
      <c r="F126" s="80">
        <v>0.14297015766824697</v>
      </c>
      <c r="G126" s="81">
        <v>13.933428571428573</v>
      </c>
      <c r="H126" s="82">
        <v>5.3733104637754797E-2</v>
      </c>
      <c r="I126" s="82">
        <v>7.7167154152906967</v>
      </c>
      <c r="J126" s="83">
        <v>2.6923422913574564</v>
      </c>
      <c r="K126" s="67" t="s">
        <v>68</v>
      </c>
      <c r="M126" s="321"/>
      <c r="N126" s="322"/>
      <c r="P126" s="267"/>
      <c r="AA126" s="264"/>
    </row>
    <row r="127" spans="2:27" ht="20.25" customHeight="1">
      <c r="B127" s="79" t="s">
        <v>120</v>
      </c>
      <c r="C127" s="280">
        <v>2401</v>
      </c>
      <c r="D127" s="80">
        <v>4.4320851669646319E-2</v>
      </c>
      <c r="E127" s="80">
        <v>0.29889218130421552</v>
      </c>
      <c r="F127" s="80">
        <v>0.13431626630404986</v>
      </c>
      <c r="G127" s="81">
        <v>15.828428571428573</v>
      </c>
      <c r="H127" s="82">
        <v>0.72392680843807977</v>
      </c>
      <c r="I127" s="82">
        <v>24.671982498345479</v>
      </c>
      <c r="J127" s="83">
        <v>2.1821826655192891</v>
      </c>
      <c r="K127" s="67"/>
      <c r="M127" s="321"/>
      <c r="N127" s="322"/>
      <c r="P127" s="267"/>
      <c r="AA127" s="264"/>
    </row>
    <row r="128" spans="2:27" ht="20.25" customHeight="1">
      <c r="B128" s="79" t="s">
        <v>120</v>
      </c>
      <c r="C128" s="280">
        <v>2402</v>
      </c>
      <c r="D128" s="80">
        <v>2.9783600403242128E-2</v>
      </c>
      <c r="E128" s="80">
        <v>0.25478316652033378</v>
      </c>
      <c r="F128" s="80">
        <v>0.12314961705838844</v>
      </c>
      <c r="G128" s="81">
        <v>10.686857142857141</v>
      </c>
      <c r="H128" s="82">
        <v>0.20432063162025232</v>
      </c>
      <c r="I128" s="82">
        <v>5.9962195279629418</v>
      </c>
      <c r="J128" s="83">
        <v>2.6486090481972702</v>
      </c>
      <c r="K128" s="67"/>
      <c r="M128" s="321"/>
      <c r="N128" s="322"/>
      <c r="P128" s="267"/>
      <c r="AA128" s="264"/>
    </row>
    <row r="129" spans="2:27" ht="20.25" customHeight="1">
      <c r="B129" s="79" t="s">
        <v>120</v>
      </c>
      <c r="C129" s="280">
        <v>2403</v>
      </c>
      <c r="D129" s="80">
        <v>1.4864194510187393E-2</v>
      </c>
      <c r="E129" s="80">
        <v>0.25623067936245825</v>
      </c>
      <c r="F129" s="80">
        <v>0.14831248293184637</v>
      </c>
      <c r="G129" s="81">
        <v>10.719500000000002</v>
      </c>
      <c r="H129" s="82">
        <v>0.18034105414864587</v>
      </c>
      <c r="I129" s="82">
        <v>6.1532367675517978</v>
      </c>
      <c r="J129" s="83">
        <v>2.6477613722015212</v>
      </c>
      <c r="K129" s="67"/>
      <c r="M129" s="321"/>
      <c r="N129" s="322"/>
      <c r="P129" s="267"/>
      <c r="AA129" s="264"/>
    </row>
    <row r="130" spans="2:27" ht="20.25" customHeight="1">
      <c r="B130" s="79" t="s">
        <v>120</v>
      </c>
      <c r="C130" s="280">
        <v>2404</v>
      </c>
      <c r="D130" s="80">
        <v>1.5181132666437691E-2</v>
      </c>
      <c r="E130" s="80">
        <v>0.26296669655602611</v>
      </c>
      <c r="F130" s="80">
        <v>0.15230644428068404</v>
      </c>
      <c r="G130" s="81">
        <v>12.123285714285714</v>
      </c>
      <c r="H130" s="82">
        <v>0.22185559295628096</v>
      </c>
      <c r="I130" s="82">
        <v>7.6858344567567416</v>
      </c>
      <c r="J130" s="83">
        <v>2.5007344029054073</v>
      </c>
      <c r="K130" s="67"/>
      <c r="M130" s="321"/>
      <c r="N130" s="322"/>
      <c r="P130" s="267"/>
      <c r="AA130" s="264"/>
    </row>
    <row r="131" spans="2:27" ht="20.25" customHeight="1">
      <c r="B131" s="79" t="s">
        <v>120</v>
      </c>
      <c r="C131" s="280">
        <v>2405</v>
      </c>
      <c r="D131" s="80">
        <v>1.5140733969194329E-2</v>
      </c>
      <c r="E131" s="80">
        <v>0.26536987723542488</v>
      </c>
      <c r="F131" s="80">
        <v>0.15766002440004886</v>
      </c>
      <c r="G131" s="81">
        <v>12.741857142857143</v>
      </c>
      <c r="H131" s="82">
        <v>0.21338498975822009</v>
      </c>
      <c r="I131" s="82">
        <v>8.336007058915385</v>
      </c>
      <c r="J131" s="83">
        <v>2.431880066340951</v>
      </c>
      <c r="K131" s="67"/>
      <c r="M131" s="321"/>
      <c r="N131" s="322"/>
      <c r="P131" s="267"/>
      <c r="AA131" s="264"/>
    </row>
    <row r="132" spans="2:27" ht="20.25" customHeight="1">
      <c r="B132" s="79" t="s">
        <v>120</v>
      </c>
      <c r="C132" s="280">
        <v>2406</v>
      </c>
      <c r="D132" s="80">
        <v>1.475463095423786E-2</v>
      </c>
      <c r="E132" s="80">
        <v>0.26631447336925623</v>
      </c>
      <c r="F132" s="80">
        <v>0.14028165411090029</v>
      </c>
      <c r="G132" s="81">
        <v>13.140875000000001</v>
      </c>
      <c r="H132" s="82">
        <v>0.27131640226698694</v>
      </c>
      <c r="I132" s="82">
        <v>7.8169577734779354</v>
      </c>
      <c r="J132" s="83">
        <v>2.3194988136551622</v>
      </c>
      <c r="K132" s="67"/>
      <c r="M132" s="321"/>
      <c r="N132" s="322"/>
      <c r="P132" s="267"/>
      <c r="AA132" s="264"/>
    </row>
    <row r="133" spans="2:27" ht="20.25" customHeight="1">
      <c r="B133" s="79" t="s">
        <v>120</v>
      </c>
      <c r="C133" s="280">
        <v>2407</v>
      </c>
      <c r="D133" s="80">
        <v>1.6537917377580959E-2</v>
      </c>
      <c r="E133" s="80">
        <v>0.2706943678213532</v>
      </c>
      <c r="F133" s="80">
        <v>0.13135805515000812</v>
      </c>
      <c r="G133" s="81">
        <v>14.012625000000002</v>
      </c>
      <c r="H133" s="82">
        <v>0.34465917526187589</v>
      </c>
      <c r="I133" s="82">
        <v>7.4150168750115233</v>
      </c>
      <c r="J133" s="83">
        <v>2.202461326598717</v>
      </c>
      <c r="K133" s="67"/>
      <c r="M133" s="321"/>
      <c r="N133" s="322"/>
      <c r="P133" s="267"/>
      <c r="AA133" s="264"/>
    </row>
    <row r="134" spans="2:27" ht="20.25" customHeight="1">
      <c r="B134" s="79" t="s">
        <v>120</v>
      </c>
      <c r="C134" s="280">
        <v>2408</v>
      </c>
      <c r="D134" s="80">
        <v>1.9536726689706449E-2</v>
      </c>
      <c r="E134" s="80">
        <v>0.26948421158441915</v>
      </c>
      <c r="F134" s="80">
        <v>0.13642120449740838</v>
      </c>
      <c r="G134" s="81">
        <v>15.130125</v>
      </c>
      <c r="H134" s="82">
        <v>0.47827992026610877</v>
      </c>
      <c r="I134" s="82">
        <v>9.0804614252673055</v>
      </c>
      <c r="J134" s="83">
        <v>2.0971148207863939</v>
      </c>
      <c r="K134" s="67"/>
      <c r="M134" s="321"/>
      <c r="N134" s="322"/>
      <c r="P134" s="267"/>
      <c r="AA134" s="264"/>
    </row>
    <row r="135" spans="2:27" ht="20.25" customHeight="1">
      <c r="B135" s="79" t="s">
        <v>120</v>
      </c>
      <c r="C135" s="280">
        <v>2409</v>
      </c>
      <c r="D135" s="80">
        <v>1.902728801913426E-2</v>
      </c>
      <c r="E135" s="80">
        <v>0.26414020455242787</v>
      </c>
      <c r="F135" s="80">
        <v>0.14549642731129878</v>
      </c>
      <c r="G135" s="81">
        <v>14.61</v>
      </c>
      <c r="H135" s="82">
        <v>0.41852959428059</v>
      </c>
      <c r="I135" s="82">
        <v>9.8116051722487683</v>
      </c>
      <c r="J135" s="83">
        <v>2.1684897414871851</v>
      </c>
      <c r="K135" s="67"/>
      <c r="M135" s="321"/>
      <c r="N135" s="322"/>
      <c r="P135" s="267"/>
      <c r="AA135" s="264"/>
    </row>
    <row r="136" spans="2:27" ht="20.25" customHeight="1">
      <c r="B136" s="79" t="s">
        <v>120</v>
      </c>
      <c r="C136" s="280">
        <v>2410</v>
      </c>
      <c r="D136" s="80">
        <v>1.8642256284521815E-2</v>
      </c>
      <c r="E136" s="80">
        <v>0.27343938893661773</v>
      </c>
      <c r="F136" s="80">
        <v>0.1523287905545157</v>
      </c>
      <c r="G136" s="81">
        <v>13.957750000000001</v>
      </c>
      <c r="H136" s="82">
        <v>0.45976918515262877</v>
      </c>
      <c r="I136" s="82">
        <v>11.55991094098038</v>
      </c>
      <c r="J136" s="83">
        <v>2.2832768727785404</v>
      </c>
      <c r="K136" s="67"/>
      <c r="M136" s="321"/>
      <c r="N136" s="322"/>
      <c r="P136" s="267"/>
      <c r="AA136" s="264"/>
    </row>
    <row r="137" spans="2:27" ht="20.25" customHeight="1">
      <c r="B137" s="79" t="s">
        <v>120</v>
      </c>
      <c r="C137" s="280">
        <v>2411</v>
      </c>
      <c r="D137" s="80">
        <v>2.2939397429318463E-2</v>
      </c>
      <c r="E137" s="80">
        <v>0.27225331240315176</v>
      </c>
      <c r="F137" s="80">
        <v>0.15419999823771433</v>
      </c>
      <c r="G137" s="81">
        <v>13.83414285714286</v>
      </c>
      <c r="H137" s="82">
        <v>0.48857142298775519</v>
      </c>
      <c r="I137" s="82">
        <v>11.279999871085717</v>
      </c>
      <c r="J137" s="83">
        <v>2.2991088260159267</v>
      </c>
      <c r="K137" s="67"/>
      <c r="M137" s="321"/>
      <c r="N137" s="322"/>
      <c r="P137" s="267"/>
      <c r="AA137" s="264"/>
    </row>
    <row r="138" spans="2:27" ht="20.25" customHeight="1">
      <c r="B138" s="79" t="s">
        <v>120</v>
      </c>
      <c r="C138" s="280">
        <v>2412</v>
      </c>
      <c r="D138" s="80">
        <v>2.5129823942738289E-2</v>
      </c>
      <c r="E138" s="80">
        <v>0.27543782662436844</v>
      </c>
      <c r="F138" s="80">
        <v>0.14624638337559781</v>
      </c>
      <c r="G138" s="81">
        <v>13.432999999999998</v>
      </c>
      <c r="H138" s="82">
        <v>0.39797999172862414</v>
      </c>
      <c r="I138" s="82">
        <v>9.0348967178845392</v>
      </c>
      <c r="J138" s="83">
        <v>2.3313401630951351</v>
      </c>
      <c r="K138" s="67"/>
      <c r="M138" s="321"/>
      <c r="N138" s="322"/>
      <c r="P138" s="267"/>
      <c r="AA138" s="264"/>
    </row>
    <row r="139" spans="2:27" ht="20.25" customHeight="1">
      <c r="B139" s="79" t="s">
        <v>120</v>
      </c>
      <c r="C139" s="280">
        <v>2501</v>
      </c>
      <c r="D139" s="80">
        <v>2.5590501222982089E-2</v>
      </c>
      <c r="E139" s="80">
        <v>0.27159520366401774</v>
      </c>
      <c r="F139" s="80">
        <v>0.13546017183306944</v>
      </c>
      <c r="G139" s="81">
        <v>13.023624999999999</v>
      </c>
      <c r="H139" s="82">
        <v>0.44</v>
      </c>
      <c r="I139" s="82">
        <v>5.8495997997372307</v>
      </c>
      <c r="J139" s="83">
        <v>2.3683437948253019</v>
      </c>
      <c r="K139" s="67"/>
      <c r="M139" s="321"/>
      <c r="N139" s="322"/>
      <c r="P139" s="267"/>
      <c r="AA139" s="264"/>
    </row>
    <row r="140" spans="2:27" ht="20.25" customHeight="1">
      <c r="B140" s="79" t="s">
        <v>120</v>
      </c>
      <c r="C140" s="280">
        <v>2502</v>
      </c>
      <c r="D140" s="80">
        <v>2.545194459633723E-2</v>
      </c>
      <c r="E140" s="80">
        <v>0.27093320019612738</v>
      </c>
      <c r="F140" s="80">
        <v>0.13785644894299121</v>
      </c>
      <c r="G140" s="81">
        <v>12.711625000000002</v>
      </c>
      <c r="H140" s="82">
        <v>0.86</v>
      </c>
      <c r="I140" s="82">
        <v>8.8172435454267895</v>
      </c>
      <c r="J140" s="83">
        <v>2.3480919099101163</v>
      </c>
      <c r="K140" s="67" t="s">
        <v>69</v>
      </c>
      <c r="M140" s="321"/>
      <c r="N140" s="322"/>
      <c r="P140" s="267"/>
      <c r="AA140" s="264"/>
    </row>
    <row r="141" spans="2:27" ht="20.25" customHeight="1">
      <c r="B141" s="79" t="s">
        <v>122</v>
      </c>
      <c r="C141" s="280">
        <v>2401</v>
      </c>
      <c r="D141" s="80">
        <v>4.1720869086564527E-2</v>
      </c>
      <c r="E141" s="80">
        <v>0.21187383670207979</v>
      </c>
      <c r="F141" s="80">
        <v>0.1256774485963004</v>
      </c>
      <c r="G141" s="81">
        <v>12.798</v>
      </c>
      <c r="H141" s="82">
        <v>1.5458480762152569E-2</v>
      </c>
      <c r="I141" s="82">
        <v>4.1892482865433465</v>
      </c>
      <c r="J141" s="83">
        <v>2.0212509811077393</v>
      </c>
      <c r="K141" s="67"/>
      <c r="M141" s="321"/>
      <c r="N141" s="322"/>
      <c r="P141" s="267"/>
      <c r="AA141" s="264"/>
    </row>
    <row r="142" spans="2:27" ht="20.25" customHeight="1">
      <c r="B142" s="79" t="s">
        <v>122</v>
      </c>
      <c r="C142" s="280">
        <v>2402</v>
      </c>
      <c r="D142" s="80">
        <v>5.205515343510022E-2</v>
      </c>
      <c r="E142" s="80">
        <v>0.10300288539837729</v>
      </c>
      <c r="F142" s="80">
        <v>0.12508590989044027</v>
      </c>
      <c r="G142" s="81">
        <v>10.313000000000001</v>
      </c>
      <c r="H142" s="82">
        <v>0</v>
      </c>
      <c r="I142" s="82">
        <v>1.2388404970671838</v>
      </c>
      <c r="J142" s="83">
        <v>2.1813921417927502</v>
      </c>
      <c r="K142" s="67"/>
      <c r="M142" s="321"/>
      <c r="N142" s="322"/>
      <c r="P142" s="267"/>
      <c r="AA142" s="264"/>
    </row>
    <row r="143" spans="2:27" ht="20.25" customHeight="1">
      <c r="B143" s="79" t="s">
        <v>122</v>
      </c>
      <c r="C143" s="280">
        <v>2403</v>
      </c>
      <c r="D143" s="80">
        <v>2.187277870268825E-2</v>
      </c>
      <c r="E143" s="80">
        <v>9.0655324499257409E-2</v>
      </c>
      <c r="F143" s="80">
        <v>0.15115391977324719</v>
      </c>
      <c r="G143" s="81">
        <v>9.4849999999999994</v>
      </c>
      <c r="H143" s="82">
        <v>1.0969079809379331E-2</v>
      </c>
      <c r="I143" s="82">
        <v>0.97624810303476051</v>
      </c>
      <c r="J143" s="83">
        <v>2.3096886207640881</v>
      </c>
      <c r="K143" s="67"/>
      <c r="M143" s="321"/>
      <c r="N143" s="322"/>
      <c r="P143" s="267"/>
      <c r="AA143" s="264"/>
    </row>
    <row r="144" spans="2:27" ht="20.25" customHeight="1">
      <c r="B144" s="79" t="s">
        <v>122</v>
      </c>
      <c r="C144" s="280">
        <v>2404</v>
      </c>
      <c r="D144" s="80">
        <v>1.8004704211804626E-2</v>
      </c>
      <c r="E144" s="80">
        <v>8.5955356213440096E-2</v>
      </c>
      <c r="F144" s="80">
        <v>0.16139628287161786</v>
      </c>
      <c r="G144" s="81">
        <v>8.8849999999999998</v>
      </c>
      <c r="H144" s="82">
        <v>9.7168141403743431E-3</v>
      </c>
      <c r="I144" s="82">
        <v>0.64130973326470675</v>
      </c>
      <c r="J144" s="83">
        <v>2.4031891862734271</v>
      </c>
      <c r="K144" s="67"/>
      <c r="M144" s="321"/>
      <c r="N144" s="322"/>
      <c r="P144" s="267"/>
      <c r="AA144" s="264"/>
    </row>
    <row r="145" spans="2:27" ht="20.25" customHeight="1">
      <c r="B145" s="79" t="s">
        <v>122</v>
      </c>
      <c r="C145" s="280">
        <v>2405</v>
      </c>
      <c r="D145" s="80">
        <v>1.7180505343904629E-2</v>
      </c>
      <c r="E145" s="80">
        <v>9.1024853832918848E-2</v>
      </c>
      <c r="F145" s="80">
        <v>0.15749340451363136</v>
      </c>
      <c r="G145" s="81">
        <v>9.0609999999999999</v>
      </c>
      <c r="H145" s="82">
        <v>2.057392612849528E-2</v>
      </c>
      <c r="I145" s="82">
        <v>0.72008741449733482</v>
      </c>
      <c r="J145" s="83">
        <v>2.3592322735561804</v>
      </c>
      <c r="K145" s="67"/>
      <c r="M145" s="321"/>
      <c r="N145" s="322"/>
      <c r="P145" s="267"/>
      <c r="AA145" s="264"/>
    </row>
    <row r="146" spans="2:27" ht="20.25" customHeight="1">
      <c r="B146" s="79" t="s">
        <v>122</v>
      </c>
      <c r="C146" s="280">
        <v>2406</v>
      </c>
      <c r="D146" s="80">
        <v>1.6390611018724861E-2</v>
      </c>
      <c r="E146" s="80">
        <v>8.9088273484665192E-2</v>
      </c>
      <c r="F146" s="80">
        <v>0.16131044437524583</v>
      </c>
      <c r="G146" s="81">
        <v>9.3879999999999999</v>
      </c>
      <c r="H146" s="82">
        <v>0.12574310808760811</v>
      </c>
      <c r="I146" s="82">
        <v>1.0149265152785512</v>
      </c>
      <c r="J146" s="83">
        <v>2.3489008143233483</v>
      </c>
      <c r="K146" s="67"/>
      <c r="M146" s="321"/>
      <c r="N146" s="322"/>
      <c r="P146" s="267"/>
      <c r="AA146" s="264"/>
    </row>
    <row r="147" spans="2:27" ht="20.25" customHeight="1">
      <c r="B147" s="79" t="s">
        <v>122</v>
      </c>
      <c r="C147" s="280">
        <v>2407</v>
      </c>
      <c r="D147" s="80">
        <v>2.3992712110043987E-2</v>
      </c>
      <c r="E147" s="80">
        <v>8.5010638937876012E-2</v>
      </c>
      <c r="F147" s="80">
        <v>0.15868354282336791</v>
      </c>
      <c r="G147" s="81">
        <v>9.8170000000000002</v>
      </c>
      <c r="H147" s="82">
        <v>0.17580100954192363</v>
      </c>
      <c r="I147" s="82">
        <v>0.86049967828415241</v>
      </c>
      <c r="J147" s="83">
        <v>2.3534783774184693</v>
      </c>
      <c r="K147" s="67"/>
    </row>
    <row r="148" spans="2:27" ht="20.25" customHeight="1">
      <c r="B148" s="79" t="s">
        <v>122</v>
      </c>
      <c r="C148" s="280">
        <v>2408</v>
      </c>
      <c r="D148" s="80">
        <v>3.3105462702448178E-2</v>
      </c>
      <c r="E148" s="80">
        <v>0.10356483619459003</v>
      </c>
      <c r="F148" s="80">
        <v>0.15465535874619446</v>
      </c>
      <c r="G148" s="81">
        <v>11.409000000000001</v>
      </c>
      <c r="H148" s="82">
        <v>0.17562732790149002</v>
      </c>
      <c r="I148" s="82">
        <v>1.436011681076889</v>
      </c>
      <c r="J148" s="83">
        <v>2.189121231605113</v>
      </c>
      <c r="K148" s="67"/>
    </row>
    <row r="149" spans="2:27" ht="20.25" customHeight="1">
      <c r="B149" s="79" t="s">
        <v>122</v>
      </c>
      <c r="C149" s="280">
        <v>2409</v>
      </c>
      <c r="D149" s="80">
        <v>2.5412644536895967E-2</v>
      </c>
      <c r="E149" s="80">
        <v>9.86122691952796E-2</v>
      </c>
      <c r="F149" s="80">
        <v>0.16141344010835978</v>
      </c>
      <c r="G149" s="81">
        <v>9.91</v>
      </c>
      <c r="H149" s="82">
        <v>0.21493134501778932</v>
      </c>
      <c r="I149" s="82">
        <v>1.3110812046085147</v>
      </c>
      <c r="J149" s="83">
        <v>2.348646372283778</v>
      </c>
      <c r="K149" s="67"/>
    </row>
    <row r="150" spans="2:27" ht="20.25" customHeight="1">
      <c r="B150" s="79" t="s">
        <v>122</v>
      </c>
      <c r="C150" s="280">
        <v>2410</v>
      </c>
      <c r="D150" s="80">
        <v>1.4830278164752405E-2</v>
      </c>
      <c r="E150" s="80">
        <v>9.3745647861929751E-2</v>
      </c>
      <c r="F150" s="80">
        <v>0.16076577561900601</v>
      </c>
      <c r="G150" s="81">
        <v>9.3510000000000009</v>
      </c>
      <c r="H150" s="82">
        <v>0.26124438538088474</v>
      </c>
      <c r="I150" s="82">
        <v>1.5976098952138722</v>
      </c>
      <c r="J150" s="83">
        <v>2.4418288604106597</v>
      </c>
      <c r="K150" s="67"/>
    </row>
    <row r="151" spans="2:27" ht="20.25" customHeight="1">
      <c r="B151" s="79" t="s">
        <v>122</v>
      </c>
      <c r="C151" s="280">
        <v>2411</v>
      </c>
      <c r="D151" s="80">
        <v>1.4978857687099003E-2</v>
      </c>
      <c r="E151" s="80">
        <v>8.4338664321765094E-2</v>
      </c>
      <c r="F151" s="80">
        <v>0.15197841127183473</v>
      </c>
      <c r="G151" s="81">
        <v>8.6430000000000007</v>
      </c>
      <c r="H151" s="82">
        <v>0.26662879170497317</v>
      </c>
      <c r="I151" s="82">
        <v>1.0460052597656639</v>
      </c>
      <c r="J151" s="83">
        <v>2.5541066296762325</v>
      </c>
      <c r="K151" s="67"/>
    </row>
    <row r="152" spans="2:27" ht="20.25" customHeight="1">
      <c r="B152" s="79" t="s">
        <v>122</v>
      </c>
      <c r="C152" s="280">
        <v>2412</v>
      </c>
      <c r="D152" s="80">
        <v>3.290238227524786E-2</v>
      </c>
      <c r="E152" s="80">
        <v>0.10340213256325481</v>
      </c>
      <c r="F152" s="80">
        <v>0.13856863256771165</v>
      </c>
      <c r="G152" s="81">
        <v>9.8810000000000002</v>
      </c>
      <c r="H152" s="82">
        <v>0.19039964780296259</v>
      </c>
      <c r="I152" s="82">
        <v>1.3856863256771166</v>
      </c>
      <c r="J152" s="83">
        <v>2.3681701050619148</v>
      </c>
      <c r="K152" s="67"/>
    </row>
    <row r="153" spans="2:27" ht="20.25" customHeight="1">
      <c r="B153" s="79" t="s">
        <v>122</v>
      </c>
      <c r="C153" s="280">
        <v>2501</v>
      </c>
      <c r="D153" s="80">
        <v>2.4428188328450715E-2</v>
      </c>
      <c r="E153" s="80">
        <v>0.26087361521638708</v>
      </c>
      <c r="F153" s="80">
        <v>0.11586000839644296</v>
      </c>
      <c r="G153" s="81">
        <v>12.002000000000001</v>
      </c>
      <c r="H153" s="82">
        <v>6.8152946115554683E-2</v>
      </c>
      <c r="I153" s="82">
        <v>7.3605181804799056</v>
      </c>
      <c r="J153" s="83">
        <v>1.9179056972970288</v>
      </c>
      <c r="K153" s="67"/>
    </row>
    <row r="154" spans="2:27" ht="20.25" customHeight="1">
      <c r="B154" s="79" t="s">
        <v>122</v>
      </c>
      <c r="C154" s="280">
        <v>2502</v>
      </c>
      <c r="D154" s="80">
        <v>1.2069128560624037E-2</v>
      </c>
      <c r="E154" s="80">
        <v>0.25231916064304799</v>
      </c>
      <c r="F154" s="80">
        <v>0.12214794064275483</v>
      </c>
      <c r="G154" s="81">
        <v>11.442</v>
      </c>
      <c r="H154" s="82">
        <v>4.0000000000000001E-3</v>
      </c>
      <c r="I154" s="82">
        <v>4.3726111047211846</v>
      </c>
      <c r="J154" s="83">
        <v>1.9445706522241424</v>
      </c>
      <c r="K154" s="67" t="s">
        <v>70</v>
      </c>
    </row>
    <row r="155" spans="2:27" ht="20.25" hidden="1" customHeight="1">
      <c r="B155" s="79" t="s">
        <v>524</v>
      </c>
      <c r="C155" s="280">
        <v>2401</v>
      </c>
      <c r="D155" s="80">
        <v>0</v>
      </c>
      <c r="E155" s="80">
        <v>0</v>
      </c>
      <c r="F155" s="80">
        <v>0</v>
      </c>
      <c r="G155" s="81">
        <v>0</v>
      </c>
      <c r="H155" s="82">
        <v>0</v>
      </c>
      <c r="I155" s="82">
        <v>0</v>
      </c>
      <c r="J155" s="83">
        <v>0</v>
      </c>
      <c r="K155" s="67"/>
    </row>
    <row r="156" spans="2:27" ht="20.25" hidden="1" customHeight="1">
      <c r="B156" s="79" t="s">
        <v>524</v>
      </c>
      <c r="C156" s="280">
        <v>2402</v>
      </c>
      <c r="D156" s="80">
        <v>4.0936886913208931E-2</v>
      </c>
      <c r="E156" s="80">
        <v>0.23271405761491851</v>
      </c>
      <c r="F156" s="80">
        <v>0.1772378839160029</v>
      </c>
      <c r="G156" s="81">
        <v>7.08</v>
      </c>
      <c r="H156" s="82">
        <v>5.1126312668077753E-2</v>
      </c>
      <c r="I156" s="82">
        <v>1.7042104222692585</v>
      </c>
      <c r="J156" s="83">
        <v>2.2500155297246596</v>
      </c>
      <c r="K156" s="67"/>
    </row>
    <row r="157" spans="2:27" ht="20.25" hidden="1" customHeight="1">
      <c r="B157" s="79" t="s">
        <v>524</v>
      </c>
      <c r="C157" s="280">
        <v>2403</v>
      </c>
      <c r="D157" s="80">
        <v>2.042271709132832E-2</v>
      </c>
      <c r="E157" s="80">
        <v>0.23067448529904291</v>
      </c>
      <c r="F157" s="80">
        <v>0.18257036211937525</v>
      </c>
      <c r="G157" s="81">
        <v>6.8860000000000001</v>
      </c>
      <c r="H157" s="82">
        <v>8.7915102144161428E-2</v>
      </c>
      <c r="I157" s="82">
        <v>1.5824718385949057</v>
      </c>
      <c r="J157" s="83">
        <v>2.2497250791139241</v>
      </c>
      <c r="K157" s="67"/>
    </row>
    <row r="158" spans="2:27" ht="20.25" hidden="1" customHeight="1">
      <c r="B158" s="79" t="s">
        <v>524</v>
      </c>
      <c r="C158" s="280">
        <v>2404</v>
      </c>
      <c r="D158" s="80">
        <v>0</v>
      </c>
      <c r="E158" s="80">
        <v>0</v>
      </c>
      <c r="F158" s="80">
        <v>0</v>
      </c>
      <c r="G158" s="81">
        <v>0</v>
      </c>
      <c r="H158" s="82">
        <v>0</v>
      </c>
      <c r="I158" s="82">
        <v>0</v>
      </c>
      <c r="J158" s="83">
        <v>0</v>
      </c>
      <c r="K158" s="67"/>
    </row>
    <row r="159" spans="2:27" ht="20.25" hidden="1" customHeight="1">
      <c r="B159" s="79" t="s">
        <v>524</v>
      </c>
      <c r="C159" s="280">
        <v>2405</v>
      </c>
      <c r="D159" s="80">
        <v>1.6571875124589502E-2</v>
      </c>
      <c r="E159" s="80">
        <v>0.2418092324929785</v>
      </c>
      <c r="F159" s="80">
        <v>0.21558663707296702</v>
      </c>
      <c r="G159" s="81">
        <v>7.2069999999999999</v>
      </c>
      <c r="H159" s="82">
        <v>3.0754156501136522E-2</v>
      </c>
      <c r="I159" s="82">
        <v>2.7678740851022869</v>
      </c>
      <c r="J159" s="83">
        <v>2.2073978127597726</v>
      </c>
      <c r="K159" s="67"/>
    </row>
    <row r="160" spans="2:27" ht="20.25" hidden="1" customHeight="1">
      <c r="B160" s="79" t="s">
        <v>524</v>
      </c>
      <c r="C160" s="280">
        <v>2406</v>
      </c>
      <c r="D160" s="80">
        <v>1.9750763242344538E-2</v>
      </c>
      <c r="E160" s="80">
        <v>0.26037747401584888</v>
      </c>
      <c r="F160" s="80">
        <v>0.2340424964820646</v>
      </c>
      <c r="G160" s="81">
        <v>5.48</v>
      </c>
      <c r="H160" s="82">
        <v>0.19038164030536708</v>
      </c>
      <c r="I160" s="82">
        <v>3.2237957758375493</v>
      </c>
      <c r="J160" s="83">
        <v>2.5673353957403715</v>
      </c>
      <c r="K160" s="67"/>
    </row>
    <row r="161" spans="2:11" ht="20.25" hidden="1" customHeight="1">
      <c r="B161" s="79" t="s">
        <v>524</v>
      </c>
      <c r="C161" s="280">
        <v>2407</v>
      </c>
      <c r="D161" s="80">
        <v>1.5367858047295239E-2</v>
      </c>
      <c r="E161" s="80">
        <v>0.26330370320420493</v>
      </c>
      <c r="F161" s="80">
        <v>0.22297653024132774</v>
      </c>
      <c r="G161" s="81">
        <v>6.1239999999999997</v>
      </c>
      <c r="H161" s="82">
        <v>0.76055881998936914</v>
      </c>
      <c r="I161" s="82">
        <v>2.124735751081412</v>
      </c>
      <c r="J161" s="83">
        <v>2.4094051170803885</v>
      </c>
      <c r="K161" s="67"/>
    </row>
    <row r="162" spans="2:11" ht="20.25" hidden="1" customHeight="1">
      <c r="B162" s="79" t="s">
        <v>524</v>
      </c>
      <c r="C162" s="280">
        <v>2408</v>
      </c>
      <c r="D162" s="80">
        <v>1.922437209432783E-2</v>
      </c>
      <c r="E162" s="80">
        <v>0.26117749480764857</v>
      </c>
      <c r="F162" s="80">
        <v>0.21131332732166119</v>
      </c>
      <c r="G162" s="81">
        <v>6.6550000000000002</v>
      </c>
      <c r="H162" s="82">
        <v>0.28406571260566849</v>
      </c>
      <c r="I162" s="82">
        <v>2.2567442723672553</v>
      </c>
      <c r="J162" s="83">
        <v>2.2982756482006055</v>
      </c>
      <c r="K162" s="67"/>
    </row>
    <row r="163" spans="2:11" ht="20.25" hidden="1" customHeight="1">
      <c r="B163" s="79" t="s">
        <v>524</v>
      </c>
      <c r="C163" s="280">
        <v>2409</v>
      </c>
      <c r="D163" s="80">
        <v>1.5952842479839441E-2</v>
      </c>
      <c r="E163" s="80">
        <v>0.29263939458091243</v>
      </c>
      <c r="F163" s="80">
        <v>0.25034069652360003</v>
      </c>
      <c r="G163" s="81">
        <v>7.0960000000000001</v>
      </c>
      <c r="H163" s="82">
        <v>0.79344722701529125</v>
      </c>
      <c r="I163" s="82">
        <v>3.7891153290117989</v>
      </c>
      <c r="J163" s="83">
        <v>2.3232053666047578</v>
      </c>
      <c r="K163" s="67"/>
    </row>
    <row r="164" spans="2:11" ht="20.25" hidden="1" customHeight="1">
      <c r="B164" s="79" t="s">
        <v>524</v>
      </c>
      <c r="C164" s="280">
        <v>2410</v>
      </c>
      <c r="D164" s="80">
        <v>0</v>
      </c>
      <c r="E164" s="80">
        <v>0</v>
      </c>
      <c r="F164" s="80">
        <v>0</v>
      </c>
      <c r="G164" s="81">
        <v>0</v>
      </c>
      <c r="H164" s="82">
        <v>0</v>
      </c>
      <c r="I164" s="82">
        <v>0</v>
      </c>
      <c r="J164" s="83">
        <v>0</v>
      </c>
      <c r="K164" s="67"/>
    </row>
    <row r="165" spans="2:11" ht="20.25" hidden="1" customHeight="1">
      <c r="B165" s="79" t="s">
        <v>524</v>
      </c>
      <c r="C165" s="280">
        <v>2411</v>
      </c>
      <c r="D165" s="80">
        <v>2.2674677599886721E-2</v>
      </c>
      <c r="E165" s="80">
        <v>0.26552198265231924</v>
      </c>
      <c r="F165" s="80">
        <v>0.15043436393782536</v>
      </c>
      <c r="G165" s="81">
        <v>5.4850000000000003</v>
      </c>
      <c r="H165" s="82">
        <v>43.988801812713703</v>
      </c>
      <c r="I165" s="82">
        <v>28.109618952609914</v>
      </c>
      <c r="J165" s="83">
        <v>2.6097536323167669</v>
      </c>
      <c r="K165" s="67"/>
    </row>
    <row r="166" spans="2:11" ht="20.25" hidden="1" customHeight="1">
      <c r="B166" s="79" t="s">
        <v>524</v>
      </c>
      <c r="C166" s="280">
        <v>2412</v>
      </c>
      <c r="D166" s="80">
        <v>0</v>
      </c>
      <c r="E166" s="80">
        <v>0</v>
      </c>
      <c r="F166" s="80">
        <v>0</v>
      </c>
      <c r="G166" s="81">
        <v>0</v>
      </c>
      <c r="H166" s="82">
        <v>0</v>
      </c>
      <c r="I166" s="82">
        <v>0</v>
      </c>
      <c r="J166" s="83">
        <v>0</v>
      </c>
      <c r="K166" s="67"/>
    </row>
    <row r="167" spans="2:11" ht="20.25" hidden="1" customHeight="1">
      <c r="B167" s="79" t="s">
        <v>524</v>
      </c>
      <c r="C167" s="280">
        <v>2501</v>
      </c>
      <c r="D167" s="80">
        <v>0</v>
      </c>
      <c r="E167" s="80">
        <v>0</v>
      </c>
      <c r="F167" s="80">
        <v>0</v>
      </c>
      <c r="G167" s="81">
        <v>0</v>
      </c>
      <c r="H167" s="82">
        <v>0</v>
      </c>
      <c r="I167" s="82">
        <v>0</v>
      </c>
      <c r="J167" s="83">
        <v>0</v>
      </c>
      <c r="K167" s="67"/>
    </row>
    <row r="168" spans="2:11" ht="20.25" hidden="1" customHeight="1">
      <c r="B168" s="79" t="s">
        <v>524</v>
      </c>
      <c r="C168" s="280">
        <v>2502</v>
      </c>
      <c r="D168" s="80">
        <v>0</v>
      </c>
      <c r="E168" s="80">
        <v>0</v>
      </c>
      <c r="F168" s="80">
        <v>0</v>
      </c>
      <c r="G168" s="81">
        <v>0</v>
      </c>
      <c r="H168" s="82">
        <v>0</v>
      </c>
      <c r="I168" s="82">
        <v>0</v>
      </c>
      <c r="J168" s="83">
        <v>0</v>
      </c>
      <c r="K168" s="67" t="s">
        <v>360</v>
      </c>
    </row>
    <row r="169" spans="2:11" ht="20.25" customHeight="1">
      <c r="B169" s="78" t="s">
        <v>127</v>
      </c>
      <c r="C169" s="77"/>
      <c r="D169" s="78"/>
      <c r="E169" s="78"/>
      <c r="F169" s="78"/>
      <c r="G169" s="78"/>
      <c r="H169" s="78"/>
      <c r="I169" s="78"/>
      <c r="J169" s="78"/>
      <c r="K169" s="77"/>
    </row>
    <row r="170" spans="2:11" ht="20.25" customHeight="1">
      <c r="B170" s="213" t="str">
        <f>C74</f>
        <v>205</v>
      </c>
      <c r="C170" s="49"/>
      <c r="D170" s="316">
        <f t="shared" ref="D170:J170" si="0">IFERROR((SUMIFS(D$85:D$168,$B$85:$B$168,$B170,$C$85:$C$168,MAX($C$85:$C$168))/SUMIFS(D$85:D$168,$B$85:$B$168,$B170,$C$85:$C$168,MAX($C$85:$C$168)-1))-1, "-")</f>
        <v>-6.9067368644023963E-2</v>
      </c>
      <c r="E170" s="316">
        <f t="shared" si="0"/>
        <v>4.6488774131423716E-2</v>
      </c>
      <c r="F170" s="316">
        <f t="shared" si="0"/>
        <v>-1.0631004640880848E-3</v>
      </c>
      <c r="G170" s="316">
        <f t="shared" si="0"/>
        <v>6.1073727325921645E-2</v>
      </c>
      <c r="H170" s="316">
        <f t="shared" si="0"/>
        <v>0.19893276359028422</v>
      </c>
      <c r="I170" s="316">
        <f t="shared" si="0"/>
        <v>0.35373113155608626</v>
      </c>
      <c r="J170" s="316">
        <f t="shared" si="0"/>
        <v>2.9168613843919333E-2</v>
      </c>
      <c r="K170" s="50"/>
    </row>
    <row r="171" spans="2:11" ht="20.25" customHeight="1">
      <c r="B171" s="37" t="str">
        <f>D74</f>
        <v>e음13</v>
      </c>
      <c r="C171" s="49"/>
      <c r="D171" s="316">
        <f t="shared" ref="D171:J174" si="1">IFERROR((SUMIFS(D$85:D$168,$B$85:$B$168,$B171,$C$85:$C$168,MAX($C$85:$C$168))/SUMIFS(D$85:D$168,$B$85:$B$168,$B171,$C$85:$C$168,MAX($C$85:$C$168)-1))-1, "-")</f>
        <v>0.16028237241520538</v>
      </c>
      <c r="E171" s="316">
        <f t="shared" si="1"/>
        <v>-4.87158111195507E-2</v>
      </c>
      <c r="F171" s="316">
        <f t="shared" si="1"/>
        <v>2.9558232538544615E-2</v>
      </c>
      <c r="G171" s="316">
        <f t="shared" si="1"/>
        <v>-0.13228107251353849</v>
      </c>
      <c r="H171" s="316">
        <f t="shared" si="1"/>
        <v>-0.85033273841800783</v>
      </c>
      <c r="I171" s="316">
        <f t="shared" si="1"/>
        <v>4.0818332905583565E-2</v>
      </c>
      <c r="J171" s="316">
        <f t="shared" si="1"/>
        <v>6.7016857898317239E-2</v>
      </c>
      <c r="K171" s="50"/>
    </row>
    <row r="172" spans="2:11" ht="20.25" customHeight="1">
      <c r="B172" s="37" t="str">
        <f>E74</f>
        <v>202</v>
      </c>
      <c r="C172" s="49"/>
      <c r="D172" s="316">
        <f t="shared" si="1"/>
        <v>-9.492508286961443E-2</v>
      </c>
      <c r="E172" s="316">
        <f t="shared" si="1"/>
        <v>1.3663568143169158E-2</v>
      </c>
      <c r="F172" s="316">
        <f t="shared" si="1"/>
        <v>-2.0406929426937448E-2</v>
      </c>
      <c r="G172" s="316">
        <f t="shared" si="1"/>
        <v>1.6434444594974895E-2</v>
      </c>
      <c r="H172" s="316">
        <f t="shared" si="1"/>
        <v>-0.4256110855243046</v>
      </c>
      <c r="I172" s="316">
        <f t="shared" si="1"/>
        <v>5.8125846623373612E-2</v>
      </c>
      <c r="J172" s="316">
        <f t="shared" si="1"/>
        <v>-6.5124139822865246E-3</v>
      </c>
      <c r="K172" s="50"/>
    </row>
    <row r="173" spans="2:11" ht="20.25" customHeight="1">
      <c r="B173" s="37" t="str">
        <f>F74</f>
        <v>203</v>
      </c>
      <c r="C173" s="49"/>
      <c r="D173" s="316">
        <f t="shared" si="1"/>
        <v>-5.4143772111984179E-3</v>
      </c>
      <c r="E173" s="316">
        <f t="shared" si="1"/>
        <v>-2.4374637657788023E-3</v>
      </c>
      <c r="F173" s="316">
        <f t="shared" si="1"/>
        <v>1.7689901596129376E-2</v>
      </c>
      <c r="G173" s="316">
        <f t="shared" si="1"/>
        <v>-2.395646373417526E-2</v>
      </c>
      <c r="H173" s="316">
        <f t="shared" si="1"/>
        <v>0.95454545454545459</v>
      </c>
      <c r="I173" s="316">
        <f t="shared" si="1"/>
        <v>0.50732423538151594</v>
      </c>
      <c r="J173" s="316">
        <f t="shared" si="1"/>
        <v>-8.5510747888185579E-3</v>
      </c>
      <c r="K173" s="50"/>
    </row>
    <row r="174" spans="2:11" ht="20.25" customHeight="1">
      <c r="B174" s="37" t="str">
        <f>G74</f>
        <v>222</v>
      </c>
      <c r="C174" s="49"/>
      <c r="D174" s="316">
        <f t="shared" si="1"/>
        <v>-0.50593435754023908</v>
      </c>
      <c r="E174" s="316">
        <f t="shared" si="1"/>
        <v>-3.2791566775518532E-2</v>
      </c>
      <c r="F174" s="316">
        <f t="shared" si="1"/>
        <v>5.4271808998979099E-2</v>
      </c>
      <c r="G174" s="316">
        <f t="shared" si="1"/>
        <v>-4.665889018496916E-2</v>
      </c>
      <c r="H174" s="316">
        <f>IFERROR((SUMIFS(H$85:H$168,$B$85:$B$168,$B174,$C$85:$C$168,MAX($C$85:$C$168))/SUMIFS(H$85:H$168,$B$85:$B$168,$B174,$C$85:$C$168,MAX($C$85:$C$168)-1))-1, "-")</f>
        <v>-0.94130848</v>
      </c>
      <c r="I174" s="316">
        <f t="shared" si="1"/>
        <v>-0.40593705531257984</v>
      </c>
      <c r="J174" s="316">
        <f t="shared" si="1"/>
        <v>1.3903162686618842E-2</v>
      </c>
      <c r="K174" s="50"/>
    </row>
    <row r="175" spans="2:11" ht="20.25" hidden="1" customHeight="1">
      <c r="B175" s="37">
        <f>H74</f>
        <v>0</v>
      </c>
      <c r="C175" s="49"/>
      <c r="D175" s="60" t="str">
        <f t="shared" ref="D175:J176" si="2">IFERROR((SUMIFS(D$85:D$168,$B$85:$B$168,$B175,$C$85:$C$168,MAX($C$85:$C$168))/SUMIFS(D$85:D$168,$B$85:$B$168,$B175,$C$85:$C$168,2412))-1, "-")</f>
        <v>-</v>
      </c>
      <c r="E175" s="60" t="str">
        <f t="shared" si="2"/>
        <v>-</v>
      </c>
      <c r="F175" s="60" t="str">
        <f t="shared" si="2"/>
        <v>-</v>
      </c>
      <c r="G175" s="60" t="str">
        <f t="shared" si="2"/>
        <v>-</v>
      </c>
      <c r="H175" s="60" t="str">
        <f t="shared" si="2"/>
        <v>-</v>
      </c>
      <c r="I175" s="60" t="str">
        <f t="shared" si="2"/>
        <v>-</v>
      </c>
      <c r="J175" s="60" t="str">
        <f t="shared" si="2"/>
        <v>-</v>
      </c>
      <c r="K175" s="50"/>
    </row>
    <row r="176" spans="2:11" ht="20.25" hidden="1" customHeight="1">
      <c r="B176" s="37">
        <f>I74</f>
        <v>0</v>
      </c>
      <c r="C176" s="49"/>
      <c r="D176" s="60" t="str">
        <f t="shared" si="2"/>
        <v>-</v>
      </c>
      <c r="E176" s="60" t="str">
        <f t="shared" si="2"/>
        <v>-</v>
      </c>
      <c r="F176" s="60" t="str">
        <f t="shared" si="2"/>
        <v>-</v>
      </c>
      <c r="G176" s="60" t="str">
        <f t="shared" si="2"/>
        <v>-</v>
      </c>
      <c r="H176" s="60" t="str">
        <f t="shared" si="2"/>
        <v>-</v>
      </c>
      <c r="I176" s="60" t="str">
        <f t="shared" si="2"/>
        <v>-</v>
      </c>
      <c r="J176" s="60" t="str">
        <f t="shared" si="2"/>
        <v>-</v>
      </c>
      <c r="K176" s="50"/>
    </row>
    <row r="177" spans="2:9" ht="20.25" customHeight="1" thickBot="1"/>
    <row r="178" spans="2:9" ht="17.25" thickTop="1">
      <c r="B178" s="24" t="s">
        <v>51</v>
      </c>
      <c r="C178" s="24"/>
      <c r="D178" s="24"/>
      <c r="E178" s="24"/>
      <c r="F178" s="161" t="s">
        <v>77</v>
      </c>
      <c r="G178" s="38"/>
      <c r="H178" s="24"/>
      <c r="I178" s="24"/>
    </row>
    <row r="179" spans="2:9">
      <c r="B179" s="25" t="s">
        <v>33</v>
      </c>
      <c r="C179" s="25" t="s">
        <v>52</v>
      </c>
      <c r="D179" s="25"/>
      <c r="E179" s="25"/>
      <c r="F179" s="84" t="s">
        <v>78</v>
      </c>
      <c r="G179" s="39"/>
      <c r="H179" s="41" t="s">
        <v>81</v>
      </c>
      <c r="I179" s="41"/>
    </row>
    <row r="180" spans="2:9">
      <c r="B180" s="25" t="s">
        <v>34</v>
      </c>
      <c r="C180" s="25" t="s">
        <v>53</v>
      </c>
      <c r="D180" s="25"/>
      <c r="E180" s="25"/>
      <c r="F180" s="84" t="s">
        <v>79</v>
      </c>
      <c r="G180" s="39"/>
      <c r="H180" s="41" t="s">
        <v>82</v>
      </c>
      <c r="I180" s="41"/>
    </row>
    <row r="181" spans="2:9">
      <c r="B181" s="25" t="s">
        <v>4</v>
      </c>
      <c r="C181" s="25" t="s">
        <v>54</v>
      </c>
      <c r="D181" s="25"/>
      <c r="E181" s="25"/>
      <c r="F181" s="84" t="s">
        <v>80</v>
      </c>
      <c r="G181" s="39"/>
      <c r="H181" s="41" t="s">
        <v>83</v>
      </c>
      <c r="I181" s="41"/>
    </row>
    <row r="182" spans="2:9">
      <c r="B182" s="25" t="s">
        <v>5</v>
      </c>
      <c r="C182" s="25" t="s">
        <v>55</v>
      </c>
      <c r="D182" s="25"/>
      <c r="E182" s="25"/>
      <c r="F182" s="84" t="s">
        <v>87</v>
      </c>
      <c r="G182" s="39"/>
      <c r="H182" s="41" t="s">
        <v>84</v>
      </c>
      <c r="I182" s="41"/>
    </row>
    <row r="183" spans="2:9">
      <c r="B183" s="25" t="s">
        <v>56</v>
      </c>
      <c r="C183" s="25" t="s">
        <v>57</v>
      </c>
      <c r="D183" s="25"/>
      <c r="E183" s="25"/>
      <c r="F183" s="84" t="s">
        <v>88</v>
      </c>
      <c r="G183" s="39"/>
      <c r="H183" s="41" t="s">
        <v>85</v>
      </c>
      <c r="I183" s="41"/>
    </row>
    <row r="184" spans="2:9" ht="17.25" thickBot="1">
      <c r="B184" s="26" t="s">
        <v>58</v>
      </c>
      <c r="C184" s="26" t="s">
        <v>59</v>
      </c>
      <c r="D184" s="26"/>
      <c r="E184" s="26"/>
      <c r="F184" s="85" t="s">
        <v>89</v>
      </c>
      <c r="G184" s="40"/>
      <c r="H184" s="42" t="s">
        <v>86</v>
      </c>
      <c r="I184" s="42"/>
    </row>
    <row r="185" spans="2:9" ht="17.25" thickTop="1"/>
    <row r="186" spans="2:9" ht="6.75" customHeight="1"/>
  </sheetData>
  <mergeCells count="3">
    <mergeCell ref="O9:P9"/>
    <mergeCell ref="C4:D4"/>
    <mergeCell ref="C5:D5"/>
  </mergeCells>
  <phoneticPr fontId="4" type="noConversion"/>
  <conditionalFormatting sqref="B85:K167">
    <cfRule type="expression" dxfId="47" priority="1">
      <formula>$B85&lt;&gt;$B86</formula>
    </cfRule>
  </conditionalFormatting>
  <conditionalFormatting sqref="B168:K168">
    <cfRule type="expression" dxfId="46" priority="89">
      <formula>$B168&lt;&gt;#REF!</formula>
    </cfRule>
  </conditionalFormatting>
  <conditionalFormatting sqref="C75:K75">
    <cfRule type="containsText" dxfId="45" priority="25" operator="containsText" text="F">
      <formula>NOT(ISERROR(SEARCH("F",C75)))</formula>
    </cfRule>
    <cfRule type="containsText" dxfId="44" priority="26" operator="containsText" text="D">
      <formula>NOT(ISERROR(SEARCH("D",C75)))</formula>
    </cfRule>
    <cfRule type="containsText" dxfId="43" priority="27" operator="containsText" text="S">
      <formula>NOT(ISERROR(SEARCH("S",C75)))</formula>
    </cfRule>
    <cfRule type="containsText" dxfId="42" priority="28" operator="containsText" text="A">
      <formula>NOT(ISERROR(SEARCH("A",C75)))</formula>
    </cfRule>
  </conditionalFormatting>
  <conditionalFormatting sqref="D62:K62 D64:K65 D66:D71 D72:K73 D82:K82 D169:K169 K170:K176">
    <cfRule type="containsText" dxfId="41" priority="83" operator="containsText" text="악화">
      <formula>NOT(ISERROR(SEARCH("악화",D62)))</formula>
    </cfRule>
  </conditionalFormatting>
  <conditionalFormatting sqref="D62:K62 D64:K65 D72:K73 D82:K82 D169:K169 K170:K176 D66:D71">
    <cfRule type="containsText" dxfId="40" priority="82" operator="containsText" text="개선">
      <formula>NOT(ISERROR(SEARCH("개선",D62)))</formula>
    </cfRule>
  </conditionalFormatting>
  <conditionalFormatting sqref="G4:G5">
    <cfRule type="containsText" dxfId="39" priority="33" operator="containsText" text="S">
      <formula>NOT(ISERROR(SEARCH("S",G4)))</formula>
    </cfRule>
    <cfRule type="containsText" dxfId="38" priority="34" operator="containsText" text="A">
      <formula>NOT(ISERROR(SEARCH("A",G4)))</formula>
    </cfRule>
  </conditionalFormatting>
  <conditionalFormatting sqref="G5">
    <cfRule type="containsText" dxfId="37" priority="29" operator="containsText" text="F">
      <formula>NOT(ISERROR(SEARCH("F",G5)))</formula>
    </cfRule>
    <cfRule type="containsText" dxfId="36" priority="30" operator="containsText" text="D">
      <formula>NOT(ISERROR(SEARCH("D",G5)))</formula>
    </cfRule>
  </conditionalFormatting>
  <conditionalFormatting sqref="J26 K76:K1048576">
    <cfRule type="containsText" dxfId="35" priority="11" operator="containsText" text="D">
      <formula>NOT(ISERROR(SEARCH("D",J26)))</formula>
    </cfRule>
    <cfRule type="containsText" dxfId="34" priority="12" operator="containsText" text="F">
      <formula>NOT(ISERROR(SEARCH("F",J26)))</formula>
    </cfRule>
    <cfRule type="containsText" dxfId="33" priority="13" operator="containsText" text="S">
      <formula>NOT(ISERROR(SEARCH("S",J26)))</formula>
    </cfRule>
    <cfRule type="containsText" dxfId="32" priority="14" operator="containsText" text="A">
      <formula>NOT(ISERROR(SEARCH("A",J26)))</formula>
    </cfRule>
  </conditionalFormatting>
  <conditionalFormatting sqref="K1:K25">
    <cfRule type="containsText" dxfId="31" priority="7" operator="containsText" text="D">
      <formula>NOT(ISERROR(SEARCH("D",K1)))</formula>
    </cfRule>
    <cfRule type="containsText" dxfId="30" priority="8" operator="containsText" text="F">
      <formula>NOT(ISERROR(SEARCH("F",K1)))</formula>
    </cfRule>
    <cfRule type="containsText" dxfId="29" priority="9" operator="containsText" text="S">
      <formula>NOT(ISERROR(SEARCH("S",K1)))</formula>
    </cfRule>
    <cfRule type="containsText" dxfId="28" priority="10" operator="containsText" text="A">
      <formula>NOT(ISERROR(SEARCH("A",K1)))</formula>
    </cfRule>
  </conditionalFormatting>
  <conditionalFormatting sqref="K28:K32 K34:K74">
    <cfRule type="containsText" dxfId="27" priority="35" operator="containsText" text="D">
      <formula>NOT(ISERROR(SEARCH("D",K28)))</formula>
    </cfRule>
    <cfRule type="containsText" dxfId="26" priority="36" operator="containsText" text="F">
      <formula>NOT(ISERROR(SEARCH("F",K28)))</formula>
    </cfRule>
    <cfRule type="containsText" dxfId="25" priority="37" operator="containsText" text="S">
      <formula>NOT(ISERROR(SEARCH("S",K28)))</formula>
    </cfRule>
    <cfRule type="containsText" dxfId="24" priority="38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4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3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D170:J176</xm:sqref>
        </x14:conditionalFormatting>
        <x14:conditionalFormatting xmlns:xm="http://schemas.microsoft.com/office/excel/2006/main">
          <x14:cfRule type="iconSet" priority="15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4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4" customWidth="1"/>
    <col min="6" max="6" width="10.28515625" style="4" customWidth="1"/>
    <col min="7" max="7" width="9.140625" style="4"/>
    <col min="8" max="8" width="9.7109375" style="4" customWidth="1"/>
    <col min="9" max="9" width="10" style="160" bestFit="1" customWidth="1"/>
    <col min="10" max="20" width="9.28515625" style="16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1"/>
      <c r="B1" s="21"/>
      <c r="C1" s="28"/>
      <c r="D1" s="22"/>
      <c r="E1" s="92"/>
      <c r="F1" s="97"/>
      <c r="G1" s="20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8"/>
    </row>
    <row r="2" spans="1:66" ht="50.25" customHeight="1">
      <c r="A2" s="9" t="s">
        <v>47</v>
      </c>
      <c r="B2" s="9"/>
      <c r="C2" s="9"/>
      <c r="D2" s="9"/>
      <c r="E2" s="93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9"/>
    </row>
    <row r="3" spans="1:66" s="16" customFormat="1" ht="21.75" customHeight="1">
      <c r="A3" s="36" t="s">
        <v>155</v>
      </c>
      <c r="B3" s="36"/>
      <c r="C3" s="18"/>
      <c r="D3" s="18"/>
      <c r="E3" s="93"/>
      <c r="F3" s="4"/>
      <c r="G3" s="4"/>
      <c r="H3" s="4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7"/>
      <c r="U3" s="1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6" ht="30.75" customHeight="1">
      <c r="A4" s="127" t="s">
        <v>38</v>
      </c>
      <c r="B4" s="127" t="s">
        <v>143</v>
      </c>
      <c r="C4" s="127" t="s">
        <v>1</v>
      </c>
      <c r="D4" s="127" t="s">
        <v>10</v>
      </c>
      <c r="E4" s="128" t="s">
        <v>142</v>
      </c>
      <c r="F4" s="114" t="s">
        <v>45</v>
      </c>
      <c r="G4" s="138" t="s">
        <v>145</v>
      </c>
      <c r="H4" s="114" t="s">
        <v>63</v>
      </c>
      <c r="I4" s="114" t="s">
        <v>3</v>
      </c>
      <c r="J4" s="113" t="s">
        <v>11</v>
      </c>
      <c r="K4" s="113" t="s">
        <v>12</v>
      </c>
      <c r="L4" s="113" t="s">
        <v>13</v>
      </c>
      <c r="M4" s="113" t="s">
        <v>15</v>
      </c>
      <c r="N4" s="214" t="s">
        <v>6</v>
      </c>
      <c r="O4" s="214" t="s">
        <v>7</v>
      </c>
      <c r="P4" s="214" t="s">
        <v>26</v>
      </c>
      <c r="Q4" s="214" t="s">
        <v>14</v>
      </c>
      <c r="R4" s="214" t="s">
        <v>46</v>
      </c>
      <c r="S4" s="139" t="s">
        <v>43</v>
      </c>
      <c r="T4" s="139" t="s">
        <v>44</v>
      </c>
      <c r="U4" s="281" t="s">
        <v>37</v>
      </c>
      <c r="V4" s="282" t="s">
        <v>31</v>
      </c>
      <c r="W4" s="281" t="s">
        <v>0</v>
      </c>
      <c r="X4" s="282" t="s">
        <v>9</v>
      </c>
      <c r="Y4" s="281" t="s">
        <v>29</v>
      </c>
      <c r="Z4" s="281" t="s">
        <v>30</v>
      </c>
      <c r="AA4" s="281" t="s">
        <v>61</v>
      </c>
      <c r="AB4" s="281" t="s">
        <v>42</v>
      </c>
      <c r="AC4" s="281" t="s">
        <v>3</v>
      </c>
      <c r="AD4" s="281" t="s">
        <v>19</v>
      </c>
      <c r="AE4" s="281" t="s">
        <v>8</v>
      </c>
      <c r="AF4" s="281" t="s">
        <v>16</v>
      </c>
      <c r="AG4" s="281" t="s">
        <v>15</v>
      </c>
      <c r="AH4" s="281" t="s">
        <v>2</v>
      </c>
      <c r="AI4" s="281" t="s">
        <v>20</v>
      </c>
      <c r="AJ4" s="281" t="s">
        <v>21</v>
      </c>
      <c r="AK4" s="281" t="s">
        <v>22</v>
      </c>
      <c r="AL4" s="281" t="s">
        <v>23</v>
      </c>
      <c r="AM4" s="281" t="s">
        <v>24</v>
      </c>
      <c r="AN4" s="281" t="s">
        <v>17</v>
      </c>
      <c r="AO4" s="281" t="s">
        <v>25</v>
      </c>
      <c r="AP4" s="281" t="s">
        <v>39</v>
      </c>
      <c r="AQ4" s="281" t="s">
        <v>27</v>
      </c>
      <c r="AR4" s="281" t="s">
        <v>40</v>
      </c>
      <c r="AS4" s="281" t="s">
        <v>41</v>
      </c>
      <c r="AT4" s="281" t="s">
        <v>6</v>
      </c>
      <c r="AU4" s="281" t="s">
        <v>7</v>
      </c>
      <c r="AV4" s="281" t="s">
        <v>28</v>
      </c>
      <c r="AW4" s="281" t="s">
        <v>18</v>
      </c>
      <c r="AX4" s="281" t="s">
        <v>60</v>
      </c>
      <c r="AY4" s="283" t="s">
        <v>90</v>
      </c>
      <c r="AZ4" s="284" t="s">
        <v>65</v>
      </c>
      <c r="BA4" s="285" t="s">
        <v>126</v>
      </c>
      <c r="BB4" s="284" t="s">
        <v>134</v>
      </c>
      <c r="BC4" s="284" t="s">
        <v>135</v>
      </c>
      <c r="BD4" s="286" t="s">
        <v>114</v>
      </c>
      <c r="BE4" s="287" t="s">
        <v>136</v>
      </c>
      <c r="BF4" s="287" t="s">
        <v>137</v>
      </c>
      <c r="BG4" s="287" t="s">
        <v>90</v>
      </c>
      <c r="BH4" s="287" t="s">
        <v>136</v>
      </c>
      <c r="BI4" s="287" t="s">
        <v>137</v>
      </c>
      <c r="BJ4" s="287" t="s">
        <v>90</v>
      </c>
      <c r="BK4" s="288"/>
      <c r="BL4" s="289" t="s">
        <v>138</v>
      </c>
      <c r="BM4" s="287" t="s">
        <v>139</v>
      </c>
      <c r="BN4" s="287" t="s">
        <v>140</v>
      </c>
    </row>
    <row r="5" spans="1:66">
      <c r="A5" s="132" t="str">
        <f>W5</f>
        <v>영종운수</v>
      </c>
      <c r="B5" s="132" t="str">
        <f>V5</f>
        <v>202</v>
      </c>
      <c r="C5" s="133" t="str">
        <f>Y5</f>
        <v>70바2205</v>
      </c>
      <c r="D5" s="121" t="str">
        <f>Z5</f>
        <v>대형</v>
      </c>
      <c r="E5" s="117" t="str">
        <f>AZ5</f>
        <v>B</v>
      </c>
      <c r="F5" s="140">
        <f>G5/H5</f>
        <v>0.92866666666666664</v>
      </c>
      <c r="G5" s="141">
        <f>AE5</f>
        <v>2.786</v>
      </c>
      <c r="H5" s="142">
        <f>AF5</f>
        <v>3</v>
      </c>
      <c r="I5" s="143">
        <f>AC5</f>
        <v>7651.4409999999998</v>
      </c>
      <c r="J5" s="144">
        <f>AI5/AH5</f>
        <v>2.7889380773747838E-2</v>
      </c>
      <c r="K5" s="144">
        <f>AJ5/AH5</f>
        <v>0.29114780815486707</v>
      </c>
      <c r="L5" s="144">
        <f>AK5/AC5</f>
        <v>9.1616729450047382E-2</v>
      </c>
      <c r="M5" s="145">
        <f>AG5</f>
        <v>11.677</v>
      </c>
      <c r="N5" s="146">
        <f>IF(AW5=0,AT5,"속도계이상")</f>
        <v>2.5999999999999999E-2</v>
      </c>
      <c r="O5" s="146">
        <f>IF(AW5=0,AU5,"속도계이상")</f>
        <v>4.274</v>
      </c>
      <c r="P5" s="147">
        <f>AQ5/60</f>
        <v>87.183333333333337</v>
      </c>
      <c r="Q5" s="148">
        <f>AN5</f>
        <v>101</v>
      </c>
      <c r="R5" s="149">
        <f>AC5/(AH5-AI5-AJ5)</f>
        <v>36.907162939437335</v>
      </c>
      <c r="S5" s="134">
        <f>IF(AW5=0,AL5,"속도계이상")</f>
        <v>2</v>
      </c>
      <c r="T5" s="134">
        <f>IF(AW5=0,AM5,"속도계이상")</f>
        <v>327</v>
      </c>
      <c r="U5" s="281" t="s">
        <v>118</v>
      </c>
      <c r="V5" s="282" t="s">
        <v>119</v>
      </c>
      <c r="W5" s="281" t="s">
        <v>118</v>
      </c>
      <c r="X5" s="282" t="s">
        <v>119</v>
      </c>
      <c r="Y5" s="281" t="s">
        <v>173</v>
      </c>
      <c r="Z5" s="281" t="s">
        <v>141</v>
      </c>
      <c r="AA5" s="281" t="s">
        <v>48</v>
      </c>
      <c r="AB5" s="281">
        <v>526</v>
      </c>
      <c r="AC5" s="281">
        <v>7651.4409999999998</v>
      </c>
      <c r="AD5" s="281">
        <v>2745.942</v>
      </c>
      <c r="AE5" s="281">
        <v>2.786</v>
      </c>
      <c r="AF5" s="281">
        <v>3</v>
      </c>
      <c r="AG5" s="281">
        <v>11.677</v>
      </c>
      <c r="AH5" s="281">
        <v>304.44523199999998</v>
      </c>
      <c r="AI5" s="281">
        <v>8.4907889999999995</v>
      </c>
      <c r="AJ5" s="281">
        <v>88.638561999999993</v>
      </c>
      <c r="AK5" s="281">
        <v>701</v>
      </c>
      <c r="AL5" s="281">
        <v>2</v>
      </c>
      <c r="AM5" s="281">
        <v>327</v>
      </c>
      <c r="AN5" s="281">
        <v>101</v>
      </c>
      <c r="AO5" s="281">
        <v>25.132404999999999</v>
      </c>
      <c r="AP5" s="281">
        <v>54309.1</v>
      </c>
      <c r="AQ5" s="281">
        <v>5231</v>
      </c>
      <c r="AR5" s="281">
        <v>25</v>
      </c>
      <c r="AS5" s="281">
        <v>4315</v>
      </c>
      <c r="AT5" s="281">
        <v>2.5999999999999999E-2</v>
      </c>
      <c r="AU5" s="281">
        <v>4.274</v>
      </c>
      <c r="AV5" s="281">
        <v>64671</v>
      </c>
      <c r="AW5" s="281">
        <v>0</v>
      </c>
      <c r="AX5" s="281">
        <v>0.47</v>
      </c>
      <c r="AY5" s="290">
        <v>0.92866666666666664</v>
      </c>
      <c r="AZ5" s="291" t="s">
        <v>68</v>
      </c>
      <c r="BA5" s="292" t="s">
        <v>174</v>
      </c>
      <c r="BB5" s="291">
        <v>2</v>
      </c>
      <c r="BC5" s="291" t="s">
        <v>181</v>
      </c>
      <c r="BD5" s="293">
        <v>12</v>
      </c>
      <c r="BE5" s="294">
        <v>133823.34300000002</v>
      </c>
      <c r="BF5" s="295">
        <v>5.7175682720764183E-2</v>
      </c>
      <c r="BG5" s="296">
        <v>5.3097150686683005E-2</v>
      </c>
      <c r="BH5" s="294">
        <v>217085.10299999997</v>
      </c>
      <c r="BI5" s="295">
        <v>3.524627390024087E-2</v>
      </c>
      <c r="BJ5" s="297">
        <v>3.2732039695357019E-2</v>
      </c>
      <c r="BK5" s="298">
        <v>1</v>
      </c>
      <c r="BL5" s="299" t="s">
        <v>68</v>
      </c>
      <c r="BM5">
        <v>0</v>
      </c>
      <c r="BN5" s="300" t="s">
        <v>252</v>
      </c>
    </row>
    <row r="6" spans="1:66">
      <c r="A6" s="129" t="str">
        <f t="shared" ref="A6:A7" si="0">W6</f>
        <v>영종운수</v>
      </c>
      <c r="B6" s="129" t="str">
        <f t="shared" ref="B6:B7" si="1">V6</f>
        <v>202</v>
      </c>
      <c r="C6" s="130" t="str">
        <f t="shared" ref="C6:C7" si="2">Y6</f>
        <v>70바2311</v>
      </c>
      <c r="D6" s="104" t="str">
        <f t="shared" ref="D6:D7" si="3">Z6</f>
        <v>대형</v>
      </c>
      <c r="E6" s="100" t="str">
        <f>AZ6</f>
        <v>D</v>
      </c>
      <c r="F6" s="150">
        <f>G6/H6</f>
        <v>0.83185185185185184</v>
      </c>
      <c r="G6" s="151">
        <f>AE6</f>
        <v>2.246</v>
      </c>
      <c r="H6" s="152">
        <f>AF6</f>
        <v>2.7</v>
      </c>
      <c r="I6" s="153">
        <f t="shared" ref="I6:I7" si="4">AC6</f>
        <v>9132.9860000000008</v>
      </c>
      <c r="J6" s="154">
        <f t="shared" ref="J6:J7" si="5">AI6/AH6</f>
        <v>1.7433743633685481E-2</v>
      </c>
      <c r="K6" s="154">
        <f t="shared" ref="K6:K7" si="6">AJ6/AH6</f>
        <v>0.3179812707305677</v>
      </c>
      <c r="L6" s="154">
        <f t="shared" ref="L6:L7" si="7">AK6/AC6</f>
        <v>0.1802258319458718</v>
      </c>
      <c r="M6" s="155">
        <f t="shared" ref="M6:M7" si="8">AG6</f>
        <v>13.01</v>
      </c>
      <c r="N6" s="156" t="str">
        <f t="shared" ref="N6:N7" si="9">IF(AW6=0,AT6,"속도계이상")</f>
        <v>속도계이상</v>
      </c>
      <c r="O6" s="156" t="str">
        <f t="shared" ref="O6:O7" si="10">IF(AW6=0,AU6,"속도계이상")</f>
        <v>속도계이상</v>
      </c>
      <c r="P6" s="157">
        <f t="shared" ref="P6:P7" si="11">AQ6/60</f>
        <v>149.96666666666667</v>
      </c>
      <c r="Q6" s="158">
        <f t="shared" ref="Q6:Q7" si="12">AN6</f>
        <v>130</v>
      </c>
      <c r="R6" s="159">
        <f t="shared" ref="R6:R7" si="13">AC6/(AH6-AI6-AJ6)</f>
        <v>36.537335741560717</v>
      </c>
      <c r="S6" s="131" t="str">
        <f t="shared" ref="S6:S7" si="14">IF(AW6=0,AL6,"속도계이상")</f>
        <v>속도계이상</v>
      </c>
      <c r="T6" s="131" t="str">
        <f t="shared" ref="T6:T7" si="15">IF(AW6=0,AM6,"속도계이상")</f>
        <v>속도계이상</v>
      </c>
      <c r="U6" s="281" t="s">
        <v>118</v>
      </c>
      <c r="V6" s="282" t="s">
        <v>119</v>
      </c>
      <c r="W6" s="281" t="s">
        <v>118</v>
      </c>
      <c r="X6" s="282" t="s">
        <v>119</v>
      </c>
      <c r="Y6" s="281" t="s">
        <v>176</v>
      </c>
      <c r="Z6" s="281" t="s">
        <v>141</v>
      </c>
      <c r="AA6" s="281" t="s">
        <v>48</v>
      </c>
      <c r="AB6" s="281">
        <v>526</v>
      </c>
      <c r="AC6" s="281">
        <v>9132.9860000000008</v>
      </c>
      <c r="AD6" s="281">
        <v>4066.3159999999998</v>
      </c>
      <c r="AE6" s="281">
        <v>2.246</v>
      </c>
      <c r="AF6" s="281">
        <v>2.7</v>
      </c>
      <c r="AG6" s="281">
        <v>13.01</v>
      </c>
      <c r="AH6" s="281">
        <v>376.119102</v>
      </c>
      <c r="AI6" s="281">
        <v>6.5571640000000002</v>
      </c>
      <c r="AJ6" s="281">
        <v>119.59883000000001</v>
      </c>
      <c r="AK6" s="281">
        <v>1646</v>
      </c>
      <c r="AL6" s="281">
        <v>3370</v>
      </c>
      <c r="AM6" s="281">
        <v>1059</v>
      </c>
      <c r="AN6" s="281">
        <v>130</v>
      </c>
      <c r="AO6" s="281">
        <v>24.282164000000002</v>
      </c>
      <c r="AP6" s="281">
        <v>78655.3</v>
      </c>
      <c r="AQ6" s="281">
        <v>8998</v>
      </c>
      <c r="AR6" s="281">
        <v>37</v>
      </c>
      <c r="AS6" s="281">
        <v>8913</v>
      </c>
      <c r="AT6" s="281">
        <v>36.899000000000001</v>
      </c>
      <c r="AU6" s="281">
        <v>11.595000000000001</v>
      </c>
      <c r="AV6" s="281">
        <v>89564</v>
      </c>
      <c r="AW6" s="281">
        <v>17</v>
      </c>
      <c r="AX6" s="281">
        <v>0.41</v>
      </c>
      <c r="AY6" s="290">
        <v>0.83185185185185184</v>
      </c>
      <c r="AZ6" s="291" t="s">
        <v>67</v>
      </c>
      <c r="BA6" s="292" t="s">
        <v>174</v>
      </c>
      <c r="BB6" s="291">
        <v>2</v>
      </c>
      <c r="BC6" s="291" t="s">
        <v>288</v>
      </c>
      <c r="BD6" s="293">
        <v>8</v>
      </c>
      <c r="BE6" s="294">
        <v>133823.34300000002</v>
      </c>
      <c r="BF6" s="295">
        <v>6.8246583856450216E-2</v>
      </c>
      <c r="BG6" s="296">
        <v>5.677104716355081E-2</v>
      </c>
      <c r="BH6" s="294">
        <v>217085.10299999997</v>
      </c>
      <c r="BI6" s="295">
        <v>4.2070993696882102E-2</v>
      </c>
      <c r="BJ6" s="297">
        <v>3.4996834015998964E-2</v>
      </c>
      <c r="BK6" s="298">
        <v>1</v>
      </c>
      <c r="BL6" s="299" t="s">
        <v>67</v>
      </c>
      <c r="BM6">
        <v>0</v>
      </c>
      <c r="BN6" s="300" t="s">
        <v>252</v>
      </c>
    </row>
    <row r="7" spans="1:66">
      <c r="A7" s="132" t="str">
        <f t="shared" si="0"/>
        <v>영종운수</v>
      </c>
      <c r="B7" s="132" t="str">
        <f t="shared" si="1"/>
        <v>202</v>
      </c>
      <c r="C7" s="133" t="str">
        <f t="shared" si="2"/>
        <v>70바2514</v>
      </c>
      <c r="D7" s="121" t="str">
        <f t="shared" si="3"/>
        <v>대형</v>
      </c>
      <c r="E7" s="117" t="str">
        <f t="shared" ref="E7:E33" si="16">AZ7</f>
        <v>S</v>
      </c>
      <c r="F7" s="140">
        <f t="shared" ref="F7:F33" si="17">G7/H7</f>
        <v>1.0962962962962961</v>
      </c>
      <c r="G7" s="141">
        <f t="shared" ref="G7:G33" si="18">AE7</f>
        <v>2.96</v>
      </c>
      <c r="H7" s="142">
        <f t="shared" ref="H7:H33" si="19">AF7</f>
        <v>2.7</v>
      </c>
      <c r="I7" s="143">
        <f t="shared" si="4"/>
        <v>9577.9349999999995</v>
      </c>
      <c r="J7" s="144">
        <f t="shared" si="5"/>
        <v>3.7644953731433235E-2</v>
      </c>
      <c r="K7" s="144">
        <f t="shared" si="6"/>
        <v>0.32454846689011707</v>
      </c>
      <c r="L7" s="144">
        <f t="shared" si="7"/>
        <v>0.16402282955564013</v>
      </c>
      <c r="M7" s="145">
        <f t="shared" si="8"/>
        <v>15.162000000000001</v>
      </c>
      <c r="N7" s="146">
        <f t="shared" si="9"/>
        <v>0.157</v>
      </c>
      <c r="O7" s="146">
        <f t="shared" si="10"/>
        <v>15.462999999999999</v>
      </c>
      <c r="P7" s="147">
        <f t="shared" si="11"/>
        <v>561.08000000000004</v>
      </c>
      <c r="Q7" s="148">
        <f t="shared" si="12"/>
        <v>101</v>
      </c>
      <c r="R7" s="149">
        <f t="shared" si="13"/>
        <v>39.757352646765547</v>
      </c>
      <c r="S7" s="134">
        <f t="shared" si="14"/>
        <v>15</v>
      </c>
      <c r="T7" s="134">
        <f t="shared" si="15"/>
        <v>1481</v>
      </c>
      <c r="U7" s="281" t="s">
        <v>118</v>
      </c>
      <c r="V7" s="282" t="s">
        <v>119</v>
      </c>
      <c r="W7" s="281" t="s">
        <v>118</v>
      </c>
      <c r="X7" s="282" t="s">
        <v>119</v>
      </c>
      <c r="Y7" s="281" t="s">
        <v>177</v>
      </c>
      <c r="Z7" s="281" t="s">
        <v>141</v>
      </c>
      <c r="AA7" s="281" t="s">
        <v>48</v>
      </c>
      <c r="AB7" s="281">
        <v>526</v>
      </c>
      <c r="AC7" s="281">
        <v>9577.9349999999995</v>
      </c>
      <c r="AD7" s="281">
        <v>3235.6869999999999</v>
      </c>
      <c r="AE7" s="281">
        <v>2.96</v>
      </c>
      <c r="AF7" s="281">
        <v>2.7</v>
      </c>
      <c r="AG7" s="281">
        <v>15.162000000000001</v>
      </c>
      <c r="AH7" s="281">
        <v>377.71604400000001</v>
      </c>
      <c r="AI7" s="281">
        <v>14.219103</v>
      </c>
      <c r="AJ7" s="281">
        <v>122.587163</v>
      </c>
      <c r="AK7" s="281">
        <v>1571</v>
      </c>
      <c r="AL7" s="281">
        <v>15</v>
      </c>
      <c r="AM7" s="281">
        <v>1481</v>
      </c>
      <c r="AN7" s="281">
        <v>101</v>
      </c>
      <c r="AO7" s="281">
        <v>25.357500999999999</v>
      </c>
      <c r="AP7" s="281">
        <v>101769.2</v>
      </c>
      <c r="AQ7" s="281">
        <v>33664.800000000003</v>
      </c>
      <c r="AR7" s="281">
        <v>79</v>
      </c>
      <c r="AS7" s="281">
        <v>18902</v>
      </c>
      <c r="AT7" s="281">
        <v>0.157</v>
      </c>
      <c r="AU7" s="281">
        <v>15.462999999999999</v>
      </c>
      <c r="AV7" s="281">
        <v>0</v>
      </c>
      <c r="AW7" s="281">
        <v>0</v>
      </c>
      <c r="AX7" s="281">
        <v>0.55000000000000004</v>
      </c>
      <c r="AY7" s="290">
        <v>1.0962962962962961</v>
      </c>
      <c r="AZ7" s="291" t="s">
        <v>71</v>
      </c>
      <c r="BA7" s="292" t="s">
        <v>174</v>
      </c>
      <c r="BB7" s="291">
        <v>1</v>
      </c>
      <c r="BC7" s="291" t="s">
        <v>186</v>
      </c>
      <c r="BD7" s="293">
        <v>10</v>
      </c>
      <c r="BE7" s="294">
        <v>133823.34300000002</v>
      </c>
      <c r="BF7" s="295">
        <v>7.1571482114297494E-2</v>
      </c>
      <c r="BG7" s="296">
        <v>7.8463550762340947E-2</v>
      </c>
      <c r="BH7" s="294">
        <v>217085.10299999997</v>
      </c>
      <c r="BI7" s="295">
        <v>4.4120646085973027E-2</v>
      </c>
      <c r="BJ7" s="297">
        <v>4.8369300894251906E-2</v>
      </c>
      <c r="BK7" s="298">
        <v>1</v>
      </c>
      <c r="BL7" s="299" t="s">
        <v>71</v>
      </c>
      <c r="BM7">
        <v>0</v>
      </c>
      <c r="BN7" s="300" t="s">
        <v>252</v>
      </c>
    </row>
    <row r="8" spans="1:66">
      <c r="A8" s="129" t="str">
        <f t="shared" ref="A8:A33" si="20">W8</f>
        <v>영종운수</v>
      </c>
      <c r="B8" s="129" t="str">
        <f t="shared" ref="B8:B33" si="21">V8</f>
        <v>202</v>
      </c>
      <c r="C8" s="130" t="str">
        <f t="shared" ref="C8:C33" si="22">Y8</f>
        <v>71바7511</v>
      </c>
      <c r="D8" s="104" t="str">
        <f t="shared" ref="D8:D33" si="23">Z8</f>
        <v>대형</v>
      </c>
      <c r="E8" s="100" t="str">
        <f t="shared" si="16"/>
        <v>S</v>
      </c>
      <c r="F8" s="150">
        <f t="shared" si="17"/>
        <v>1.0532142857142857</v>
      </c>
      <c r="G8" s="151">
        <f t="shared" si="18"/>
        <v>2.9489999999999998</v>
      </c>
      <c r="H8" s="152">
        <f t="shared" si="19"/>
        <v>2.8</v>
      </c>
      <c r="I8" s="153">
        <f t="shared" ref="I8:I33" si="24">AC8</f>
        <v>8947.7990000000009</v>
      </c>
      <c r="J8" s="154">
        <f t="shared" ref="J8:J33" si="25">AI8/AH8</f>
        <v>1.0707277674106454E-2</v>
      </c>
      <c r="K8" s="154">
        <f t="shared" ref="K8:K33" si="26">AJ8/AH8</f>
        <v>0.29186803024032243</v>
      </c>
      <c r="L8" s="154">
        <f t="shared" ref="L8:L33" si="27">AK8/AC8</f>
        <v>0.14472832927963625</v>
      </c>
      <c r="M8" s="155">
        <f t="shared" ref="M8:M33" si="28">AG8</f>
        <v>13.614000000000001</v>
      </c>
      <c r="N8" s="156">
        <f t="shared" ref="N8:N33" si="29">IF(AW8=0,AT8,"속도계이상")</f>
        <v>3.4000000000000002E-2</v>
      </c>
      <c r="O8" s="156">
        <f t="shared" ref="O8:O33" si="30">IF(AW8=0,AU8,"속도계이상")</f>
        <v>4.9619999999999997</v>
      </c>
      <c r="P8" s="157">
        <f t="shared" ref="P8:P33" si="31">AQ8/60</f>
        <v>134.30666666666667</v>
      </c>
      <c r="Q8" s="158">
        <f t="shared" ref="Q8:Q33" si="32">AN8</f>
        <v>100</v>
      </c>
      <c r="R8" s="159">
        <f t="shared" ref="R8:R33" si="33">AC8/(AH8-AI8-AJ8)</f>
        <v>36.843225568389421</v>
      </c>
      <c r="S8" s="131">
        <f t="shared" ref="S8:S33" si="34">IF(AW8=0,AL8,"속도계이상")</f>
        <v>3</v>
      </c>
      <c r="T8" s="131">
        <f t="shared" ref="T8:T33" si="35">IF(AW8=0,AM8,"속도계이상")</f>
        <v>444</v>
      </c>
      <c r="U8" s="281" t="s">
        <v>118</v>
      </c>
      <c r="V8" s="282" t="s">
        <v>119</v>
      </c>
      <c r="W8" s="281" t="s">
        <v>118</v>
      </c>
      <c r="X8" s="282" t="s">
        <v>119</v>
      </c>
      <c r="Y8" s="281" t="s">
        <v>179</v>
      </c>
      <c r="Z8" s="281" t="s">
        <v>141</v>
      </c>
      <c r="AA8" s="281" t="s">
        <v>48</v>
      </c>
      <c r="AB8" s="281">
        <v>526</v>
      </c>
      <c r="AC8" s="281">
        <v>8947.7990000000009</v>
      </c>
      <c r="AD8" s="281">
        <v>3033.9670000000001</v>
      </c>
      <c r="AE8" s="281">
        <v>2.9489999999999998</v>
      </c>
      <c r="AF8" s="281">
        <v>2.8</v>
      </c>
      <c r="AG8" s="281">
        <v>13.614000000000001</v>
      </c>
      <c r="AH8" s="281">
        <v>348.22604899999999</v>
      </c>
      <c r="AI8" s="281">
        <v>3.7285529999999998</v>
      </c>
      <c r="AJ8" s="281">
        <v>101.63605099999999</v>
      </c>
      <c r="AK8" s="281">
        <v>1295</v>
      </c>
      <c r="AL8" s="281">
        <v>3</v>
      </c>
      <c r="AM8" s="281">
        <v>444</v>
      </c>
      <c r="AN8" s="281">
        <v>100</v>
      </c>
      <c r="AO8" s="281">
        <v>25.695374999999999</v>
      </c>
      <c r="AP8" s="281">
        <v>75096.5</v>
      </c>
      <c r="AQ8" s="281">
        <v>8058.4</v>
      </c>
      <c r="AR8" s="281">
        <v>15</v>
      </c>
      <c r="AS8" s="281">
        <v>3726</v>
      </c>
      <c r="AT8" s="281">
        <v>3.4000000000000002E-2</v>
      </c>
      <c r="AU8" s="281">
        <v>4.9619999999999997</v>
      </c>
      <c r="AV8" s="281">
        <v>83302</v>
      </c>
      <c r="AW8" s="281">
        <v>0</v>
      </c>
      <c r="AX8" s="281">
        <v>0.55000000000000004</v>
      </c>
      <c r="AY8" s="290">
        <v>1.0532142857142857</v>
      </c>
      <c r="AZ8" s="291" t="s">
        <v>71</v>
      </c>
      <c r="BA8" s="292" t="s">
        <v>174</v>
      </c>
      <c r="BB8" s="291">
        <v>2</v>
      </c>
      <c r="BC8" s="291" t="s">
        <v>290</v>
      </c>
      <c r="BD8" s="293">
        <v>12</v>
      </c>
      <c r="BE8" s="294">
        <v>133823.34300000002</v>
      </c>
      <c r="BF8" s="295">
        <v>6.6862766983783989E-2</v>
      </c>
      <c r="BG8" s="296">
        <v>7.0420821369706774E-2</v>
      </c>
      <c r="BH8" s="294">
        <v>217085.10299999997</v>
      </c>
      <c r="BI8" s="295">
        <v>4.1217931937043151E-2</v>
      </c>
      <c r="BJ8" s="297">
        <v>4.3411314743692947E-2</v>
      </c>
      <c r="BK8" s="298">
        <v>1</v>
      </c>
      <c r="BL8" s="299" t="s">
        <v>71</v>
      </c>
      <c r="BM8">
        <v>0</v>
      </c>
      <c r="BN8" s="300" t="s">
        <v>252</v>
      </c>
    </row>
    <row r="9" spans="1:66">
      <c r="A9" s="132" t="str">
        <f t="shared" si="20"/>
        <v>영종운수</v>
      </c>
      <c r="B9" s="132" t="str">
        <f t="shared" si="21"/>
        <v>202</v>
      </c>
      <c r="C9" s="133" t="str">
        <f t="shared" si="22"/>
        <v>71바7512</v>
      </c>
      <c r="D9" s="121" t="str">
        <f t="shared" si="23"/>
        <v>대형</v>
      </c>
      <c r="E9" s="117" t="str">
        <f t="shared" si="16"/>
        <v>S</v>
      </c>
      <c r="F9" s="140">
        <f t="shared" si="17"/>
        <v>1.0135714285714286</v>
      </c>
      <c r="G9" s="141">
        <f t="shared" si="18"/>
        <v>2.8380000000000001</v>
      </c>
      <c r="H9" s="142">
        <f t="shared" si="19"/>
        <v>2.8</v>
      </c>
      <c r="I9" s="143">
        <f t="shared" si="24"/>
        <v>8469.8089999999993</v>
      </c>
      <c r="J9" s="144">
        <f t="shared" si="25"/>
        <v>9.3304526439539001E-3</v>
      </c>
      <c r="K9" s="144">
        <f t="shared" si="26"/>
        <v>0.30810052582592989</v>
      </c>
      <c r="L9" s="144">
        <f t="shared" si="27"/>
        <v>0.19126759529051957</v>
      </c>
      <c r="M9" s="145">
        <f t="shared" si="28"/>
        <v>14.625999999999999</v>
      </c>
      <c r="N9" s="146">
        <f t="shared" si="29"/>
        <v>0.23599999999999999</v>
      </c>
      <c r="O9" s="146">
        <f t="shared" si="30"/>
        <v>18.076000000000001</v>
      </c>
      <c r="P9" s="147">
        <f t="shared" si="31"/>
        <v>346.22833333333335</v>
      </c>
      <c r="Q9" s="148">
        <f t="shared" si="32"/>
        <v>105</v>
      </c>
      <c r="R9" s="149">
        <f t="shared" si="33"/>
        <v>37.192046587342652</v>
      </c>
      <c r="S9" s="134">
        <f t="shared" si="34"/>
        <v>20</v>
      </c>
      <c r="T9" s="134">
        <f t="shared" si="35"/>
        <v>1531</v>
      </c>
      <c r="U9" s="281" t="s">
        <v>118</v>
      </c>
      <c r="V9" s="282" t="s">
        <v>119</v>
      </c>
      <c r="W9" s="281" t="s">
        <v>118</v>
      </c>
      <c r="X9" s="282" t="s">
        <v>119</v>
      </c>
      <c r="Y9" s="281" t="s">
        <v>180</v>
      </c>
      <c r="Z9" s="281" t="s">
        <v>141</v>
      </c>
      <c r="AA9" s="281" t="s">
        <v>48</v>
      </c>
      <c r="AB9" s="281">
        <v>526</v>
      </c>
      <c r="AC9" s="281">
        <v>8469.8089999999993</v>
      </c>
      <c r="AD9" s="281">
        <v>2984.4059999999999</v>
      </c>
      <c r="AE9" s="281">
        <v>2.8380000000000001</v>
      </c>
      <c r="AF9" s="281">
        <v>2.8</v>
      </c>
      <c r="AG9" s="281">
        <v>14.625999999999999</v>
      </c>
      <c r="AH9" s="281">
        <v>333.63911899999999</v>
      </c>
      <c r="AI9" s="281">
        <v>3.1130040000000001</v>
      </c>
      <c r="AJ9" s="281">
        <v>102.794388</v>
      </c>
      <c r="AK9" s="281">
        <v>1620</v>
      </c>
      <c r="AL9" s="281">
        <v>20</v>
      </c>
      <c r="AM9" s="281">
        <v>1531</v>
      </c>
      <c r="AN9" s="281">
        <v>105</v>
      </c>
      <c r="AO9" s="281">
        <v>25.386137999999999</v>
      </c>
      <c r="AP9" s="281">
        <v>80142.5</v>
      </c>
      <c r="AQ9" s="281">
        <v>20773.7</v>
      </c>
      <c r="AR9" s="281">
        <v>53</v>
      </c>
      <c r="AS9" s="281">
        <v>25576</v>
      </c>
      <c r="AT9" s="281">
        <v>0.23599999999999999</v>
      </c>
      <c r="AU9" s="281">
        <v>18.076000000000001</v>
      </c>
      <c r="AV9" s="281">
        <v>72694</v>
      </c>
      <c r="AW9" s="281">
        <v>0</v>
      </c>
      <c r="AX9" s="281">
        <v>0.55000000000000004</v>
      </c>
      <c r="AY9" s="290">
        <v>1.0135714285714286</v>
      </c>
      <c r="AZ9" s="291" t="s">
        <v>71</v>
      </c>
      <c r="BA9" s="292" t="s">
        <v>174</v>
      </c>
      <c r="BB9" s="291">
        <v>3</v>
      </c>
      <c r="BC9" s="291" t="s">
        <v>326</v>
      </c>
      <c r="BD9" s="293">
        <v>8</v>
      </c>
      <c r="BE9" s="294">
        <v>133823.34300000002</v>
      </c>
      <c r="BF9" s="295">
        <v>6.3290968601793174E-2</v>
      </c>
      <c r="BG9" s="296">
        <v>6.4149917461388942E-2</v>
      </c>
      <c r="BH9" s="294">
        <v>217085.10299999997</v>
      </c>
      <c r="BI9" s="295">
        <v>3.9016076566064511E-2</v>
      </c>
      <c r="BJ9" s="297">
        <v>3.9545580462318243E-2</v>
      </c>
      <c r="BK9" s="298">
        <v>1</v>
      </c>
      <c r="BL9" s="299" t="s">
        <v>71</v>
      </c>
      <c r="BM9">
        <v>0</v>
      </c>
      <c r="BN9" s="300" t="s">
        <v>252</v>
      </c>
    </row>
    <row r="10" spans="1:66">
      <c r="A10" s="129" t="str">
        <f t="shared" si="20"/>
        <v>영종운수</v>
      </c>
      <c r="B10" s="129" t="str">
        <f t="shared" si="21"/>
        <v>202</v>
      </c>
      <c r="C10" s="130" t="str">
        <f t="shared" si="22"/>
        <v>73아1213</v>
      </c>
      <c r="D10" s="104" t="str">
        <f t="shared" si="23"/>
        <v>대형</v>
      </c>
      <c r="E10" s="100" t="str">
        <f t="shared" si="16"/>
        <v>C</v>
      </c>
      <c r="F10" s="150">
        <f t="shared" si="17"/>
        <v>0.86</v>
      </c>
      <c r="G10" s="151">
        <f t="shared" si="18"/>
        <v>2.58</v>
      </c>
      <c r="H10" s="152">
        <f t="shared" si="19"/>
        <v>3</v>
      </c>
      <c r="I10" s="153">
        <f t="shared" si="24"/>
        <v>9344.1110000000008</v>
      </c>
      <c r="J10" s="154">
        <f t="shared" si="25"/>
        <v>1.5464713134427172E-2</v>
      </c>
      <c r="K10" s="154">
        <f t="shared" si="26"/>
        <v>0.30290752900225015</v>
      </c>
      <c r="L10" s="154">
        <f t="shared" si="27"/>
        <v>0.12317918740477291</v>
      </c>
      <c r="M10" s="155">
        <f t="shared" si="28"/>
        <v>16.055</v>
      </c>
      <c r="N10" s="156">
        <f t="shared" si="29"/>
        <v>2.1000000000000001E-2</v>
      </c>
      <c r="O10" s="156">
        <f t="shared" si="30"/>
        <v>7.202</v>
      </c>
      <c r="P10" s="157">
        <f t="shared" si="31"/>
        <v>176.38666666666668</v>
      </c>
      <c r="Q10" s="158">
        <f t="shared" si="32"/>
        <v>107</v>
      </c>
      <c r="R10" s="159">
        <f t="shared" si="33"/>
        <v>37.408232768041636</v>
      </c>
      <c r="S10" s="131">
        <f t="shared" si="34"/>
        <v>2</v>
      </c>
      <c r="T10" s="131">
        <f t="shared" si="35"/>
        <v>673</v>
      </c>
      <c r="U10" s="281" t="s">
        <v>118</v>
      </c>
      <c r="V10" s="282" t="s">
        <v>119</v>
      </c>
      <c r="W10" s="281" t="s">
        <v>118</v>
      </c>
      <c r="X10" s="282" t="s">
        <v>119</v>
      </c>
      <c r="Y10" s="281" t="s">
        <v>182</v>
      </c>
      <c r="Z10" s="281" t="s">
        <v>141</v>
      </c>
      <c r="AA10" s="281" t="s">
        <v>48</v>
      </c>
      <c r="AB10" s="281">
        <v>526</v>
      </c>
      <c r="AC10" s="281">
        <v>9344.1110000000008</v>
      </c>
      <c r="AD10" s="281">
        <v>3621.7669999999998</v>
      </c>
      <c r="AE10" s="281">
        <v>2.58</v>
      </c>
      <c r="AF10" s="281">
        <v>3</v>
      </c>
      <c r="AG10" s="281">
        <v>16.055</v>
      </c>
      <c r="AH10" s="281">
        <v>366.45742799999999</v>
      </c>
      <c r="AI10" s="281">
        <v>5.6671589999999998</v>
      </c>
      <c r="AJ10" s="281">
        <v>111.002714</v>
      </c>
      <c r="AK10" s="281">
        <v>1151</v>
      </c>
      <c r="AL10" s="281">
        <v>2</v>
      </c>
      <c r="AM10" s="281">
        <v>673</v>
      </c>
      <c r="AN10" s="281">
        <v>107</v>
      </c>
      <c r="AO10" s="281">
        <v>25.498488999999999</v>
      </c>
      <c r="AP10" s="281">
        <v>81968</v>
      </c>
      <c r="AQ10" s="281">
        <v>10583.2</v>
      </c>
      <c r="AR10" s="281">
        <v>53</v>
      </c>
      <c r="AS10" s="281">
        <v>9766</v>
      </c>
      <c r="AT10" s="281">
        <v>2.1000000000000001E-2</v>
      </c>
      <c r="AU10" s="281">
        <v>7.202</v>
      </c>
      <c r="AV10" s="281">
        <v>47765</v>
      </c>
      <c r="AW10" s="281">
        <v>0</v>
      </c>
      <c r="AX10" s="281">
        <v>0.53</v>
      </c>
      <c r="AY10" s="290">
        <v>0.86</v>
      </c>
      <c r="AZ10" s="291" t="s">
        <v>69</v>
      </c>
      <c r="BA10" s="292" t="s">
        <v>174</v>
      </c>
      <c r="BB10" s="291">
        <v>4</v>
      </c>
      <c r="BC10" s="291" t="s">
        <v>347</v>
      </c>
      <c r="BD10" s="293">
        <v>10</v>
      </c>
      <c r="BE10" s="294">
        <v>133823.34300000002</v>
      </c>
      <c r="BF10" s="295">
        <v>6.9824223416687467E-2</v>
      </c>
      <c r="BG10" s="296">
        <v>6.0048832138351223E-2</v>
      </c>
      <c r="BH10" s="294">
        <v>217085.10299999997</v>
      </c>
      <c r="BI10" s="295">
        <v>4.3043538551790918E-2</v>
      </c>
      <c r="BJ10" s="297">
        <v>3.701744315454019E-2</v>
      </c>
      <c r="BK10" s="298">
        <v>1</v>
      </c>
      <c r="BL10" s="299" t="s">
        <v>69</v>
      </c>
      <c r="BM10">
        <v>0</v>
      </c>
      <c r="BN10" s="300" t="s">
        <v>252</v>
      </c>
    </row>
    <row r="11" spans="1:66">
      <c r="A11" s="132" t="str">
        <f t="shared" si="20"/>
        <v>영종운수</v>
      </c>
      <c r="B11" s="132" t="str">
        <f t="shared" si="21"/>
        <v>202</v>
      </c>
      <c r="C11" s="133" t="str">
        <f t="shared" si="22"/>
        <v>73아1216</v>
      </c>
      <c r="D11" s="121" t="str">
        <f t="shared" si="23"/>
        <v>대형</v>
      </c>
      <c r="E11" s="117" t="str">
        <f t="shared" si="16"/>
        <v>B</v>
      </c>
      <c r="F11" s="140">
        <f t="shared" si="17"/>
        <v>0.91074074074074074</v>
      </c>
      <c r="G11" s="141">
        <f t="shared" si="18"/>
        <v>2.4590000000000001</v>
      </c>
      <c r="H11" s="142">
        <f t="shared" si="19"/>
        <v>2.7</v>
      </c>
      <c r="I11" s="143">
        <f t="shared" si="24"/>
        <v>9923.41</v>
      </c>
      <c r="J11" s="144">
        <f t="shared" si="25"/>
        <v>2.1615651915722896E-2</v>
      </c>
      <c r="K11" s="144">
        <f t="shared" si="26"/>
        <v>0.2883740732409843</v>
      </c>
      <c r="L11" s="144">
        <f t="shared" si="27"/>
        <v>0.13402650903268132</v>
      </c>
      <c r="M11" s="145">
        <f t="shared" si="28"/>
        <v>13.925000000000001</v>
      </c>
      <c r="N11" s="146">
        <f t="shared" si="29"/>
        <v>0</v>
      </c>
      <c r="O11" s="146">
        <f t="shared" si="30"/>
        <v>5.3810000000000002</v>
      </c>
      <c r="P11" s="147">
        <f t="shared" si="31"/>
        <v>236.965</v>
      </c>
      <c r="Q11" s="148">
        <f t="shared" si="32"/>
        <v>108</v>
      </c>
      <c r="R11" s="149">
        <f t="shared" si="33"/>
        <v>36.485761632833288</v>
      </c>
      <c r="S11" s="134">
        <f t="shared" si="34"/>
        <v>0</v>
      </c>
      <c r="T11" s="134">
        <f t="shared" si="35"/>
        <v>534</v>
      </c>
      <c r="U11" s="281" t="s">
        <v>118</v>
      </c>
      <c r="V11" s="282" t="s">
        <v>119</v>
      </c>
      <c r="W11" s="281" t="s">
        <v>118</v>
      </c>
      <c r="X11" s="282" t="s">
        <v>119</v>
      </c>
      <c r="Y11" s="281" t="s">
        <v>183</v>
      </c>
      <c r="Z11" s="281" t="s">
        <v>141</v>
      </c>
      <c r="AA11" s="281" t="s">
        <v>48</v>
      </c>
      <c r="AB11" s="281">
        <v>526</v>
      </c>
      <c r="AC11" s="281">
        <v>9923.41</v>
      </c>
      <c r="AD11" s="281">
        <v>4036.105</v>
      </c>
      <c r="AE11" s="281">
        <v>2.4590000000000001</v>
      </c>
      <c r="AF11" s="281">
        <v>2.7</v>
      </c>
      <c r="AG11" s="281">
        <v>13.925000000000001</v>
      </c>
      <c r="AH11" s="281">
        <v>394.168542</v>
      </c>
      <c r="AI11" s="281">
        <v>8.5202100000000005</v>
      </c>
      <c r="AJ11" s="281">
        <v>113.66798799999999</v>
      </c>
      <c r="AK11" s="281">
        <v>1330</v>
      </c>
      <c r="AL11" s="281">
        <v>0</v>
      </c>
      <c r="AM11" s="281">
        <v>534</v>
      </c>
      <c r="AN11" s="281">
        <v>108</v>
      </c>
      <c r="AO11" s="281">
        <v>25.175550000000001</v>
      </c>
      <c r="AP11" s="281">
        <v>70074</v>
      </c>
      <c r="AQ11" s="281">
        <v>14217.9</v>
      </c>
      <c r="AR11" s="281">
        <v>43</v>
      </c>
      <c r="AS11" s="281">
        <v>15984</v>
      </c>
      <c r="AT11" s="281">
        <v>0</v>
      </c>
      <c r="AU11" s="281">
        <v>5.3810000000000002</v>
      </c>
      <c r="AV11" s="281">
        <v>81914</v>
      </c>
      <c r="AW11" s="281">
        <v>0</v>
      </c>
      <c r="AX11" s="281">
        <v>0.47</v>
      </c>
      <c r="AY11" s="290">
        <v>0.91074074074074074</v>
      </c>
      <c r="AZ11" s="291" t="s">
        <v>68</v>
      </c>
      <c r="BA11" s="292" t="s">
        <v>174</v>
      </c>
      <c r="BB11" s="291">
        <v>3</v>
      </c>
      <c r="BC11" s="291" t="s">
        <v>260</v>
      </c>
      <c r="BD11" s="293">
        <v>10</v>
      </c>
      <c r="BE11" s="294">
        <v>133823.34300000002</v>
      </c>
      <c r="BF11" s="295">
        <v>7.4153057138917816E-2</v>
      </c>
      <c r="BG11" s="296">
        <v>6.7534210186888488E-2</v>
      </c>
      <c r="BH11" s="294">
        <v>217085.10299999997</v>
      </c>
      <c r="BI11" s="295">
        <v>4.5712072651986631E-2</v>
      </c>
      <c r="BJ11" s="297">
        <v>4.163184690786486E-2</v>
      </c>
      <c r="BK11" s="298">
        <v>1</v>
      </c>
      <c r="BL11" s="299" t="s">
        <v>68</v>
      </c>
      <c r="BM11">
        <v>0</v>
      </c>
      <c r="BN11" s="300" t="s">
        <v>252</v>
      </c>
    </row>
    <row r="12" spans="1:66" s="2" customFormat="1">
      <c r="A12" s="129" t="str">
        <f t="shared" si="20"/>
        <v>영종운수</v>
      </c>
      <c r="B12" s="129" t="str">
        <f t="shared" si="21"/>
        <v>202</v>
      </c>
      <c r="C12" s="130" t="str">
        <f t="shared" si="22"/>
        <v>73아1220</v>
      </c>
      <c r="D12" s="104" t="str">
        <f t="shared" si="23"/>
        <v>대형</v>
      </c>
      <c r="E12" s="100" t="str">
        <f t="shared" si="16"/>
        <v>B</v>
      </c>
      <c r="F12" s="150">
        <f t="shared" si="17"/>
        <v>0.93466666666666665</v>
      </c>
      <c r="G12" s="151">
        <f t="shared" si="18"/>
        <v>2.8039999999999998</v>
      </c>
      <c r="H12" s="152">
        <f t="shared" si="19"/>
        <v>3</v>
      </c>
      <c r="I12" s="153">
        <f t="shared" si="24"/>
        <v>10311.733</v>
      </c>
      <c r="J12" s="154">
        <f t="shared" si="25"/>
        <v>1.0413466719139864E-2</v>
      </c>
      <c r="K12" s="154">
        <f t="shared" si="26"/>
        <v>0.28525603574730907</v>
      </c>
      <c r="L12" s="154">
        <f t="shared" si="27"/>
        <v>0.13984070378858723</v>
      </c>
      <c r="M12" s="155">
        <f t="shared" si="28"/>
        <v>13.099</v>
      </c>
      <c r="N12" s="156">
        <f t="shared" si="29"/>
        <v>3.9E-2</v>
      </c>
      <c r="O12" s="156">
        <f t="shared" si="30"/>
        <v>4.5869999999999997</v>
      </c>
      <c r="P12" s="157">
        <f t="shared" si="31"/>
        <v>217.35166666666666</v>
      </c>
      <c r="Q12" s="158">
        <f t="shared" si="32"/>
        <v>107</v>
      </c>
      <c r="R12" s="159">
        <f t="shared" si="33"/>
        <v>36.831081162628323</v>
      </c>
      <c r="S12" s="131">
        <f t="shared" si="34"/>
        <v>4</v>
      </c>
      <c r="T12" s="131">
        <f t="shared" si="35"/>
        <v>473</v>
      </c>
      <c r="U12" s="281" t="s">
        <v>118</v>
      </c>
      <c r="V12" s="282" t="s">
        <v>119</v>
      </c>
      <c r="W12" s="281" t="s">
        <v>118</v>
      </c>
      <c r="X12" s="282" t="s">
        <v>119</v>
      </c>
      <c r="Y12" s="281" t="s">
        <v>258</v>
      </c>
      <c r="Z12" s="281" t="s">
        <v>141</v>
      </c>
      <c r="AA12" s="281" t="s">
        <v>48</v>
      </c>
      <c r="AB12" s="281">
        <v>526</v>
      </c>
      <c r="AC12" s="281">
        <v>10311.733</v>
      </c>
      <c r="AD12" s="281">
        <v>3677.9409999999998</v>
      </c>
      <c r="AE12" s="281">
        <v>2.8039999999999998</v>
      </c>
      <c r="AF12" s="281">
        <v>3</v>
      </c>
      <c r="AG12" s="281">
        <v>13.099</v>
      </c>
      <c r="AH12" s="281">
        <v>397.503263</v>
      </c>
      <c r="AI12" s="281">
        <v>4.1393870000000001</v>
      </c>
      <c r="AJ12" s="281">
        <v>113.39020499999999</v>
      </c>
      <c r="AK12" s="281">
        <v>1442</v>
      </c>
      <c r="AL12" s="281">
        <v>4</v>
      </c>
      <c r="AM12" s="281">
        <v>473</v>
      </c>
      <c r="AN12" s="281">
        <v>107</v>
      </c>
      <c r="AO12" s="281">
        <v>25.941253</v>
      </c>
      <c r="AP12" s="281">
        <v>81791.600000000006</v>
      </c>
      <c r="AQ12" s="281">
        <v>13041.1</v>
      </c>
      <c r="AR12" s="281">
        <v>37</v>
      </c>
      <c r="AS12" s="281">
        <v>8523</v>
      </c>
      <c r="AT12" s="281">
        <v>3.9E-2</v>
      </c>
      <c r="AU12" s="281">
        <v>4.5869999999999997</v>
      </c>
      <c r="AV12" s="281">
        <v>30688</v>
      </c>
      <c r="AW12" s="281">
        <v>0</v>
      </c>
      <c r="AX12" s="281">
        <v>0.51</v>
      </c>
      <c r="AY12" s="290">
        <v>0.93466666666666665</v>
      </c>
      <c r="AZ12" s="291" t="s">
        <v>68</v>
      </c>
      <c r="BA12" s="292" t="s">
        <v>174</v>
      </c>
      <c r="BB12" s="291">
        <v>1</v>
      </c>
      <c r="BC12" s="291" t="s">
        <v>184</v>
      </c>
      <c r="BD12" s="293">
        <v>14</v>
      </c>
      <c r="BE12" s="294">
        <v>133823.34300000002</v>
      </c>
      <c r="BF12" s="295">
        <v>7.70548154666858E-2</v>
      </c>
      <c r="BG12" s="296">
        <v>7.202056752286233E-2</v>
      </c>
      <c r="BH12" s="294">
        <v>217085.10299999997</v>
      </c>
      <c r="BI12" s="295">
        <v>4.7500878031230001E-2</v>
      </c>
      <c r="BJ12" s="297">
        <v>4.4397487333189642E-2</v>
      </c>
      <c r="BK12" s="298">
        <v>1</v>
      </c>
      <c r="BL12" s="299" t="s">
        <v>68</v>
      </c>
      <c r="BM12">
        <v>0</v>
      </c>
      <c r="BN12" s="300" t="s">
        <v>252</v>
      </c>
    </row>
    <row r="13" spans="1:66">
      <c r="A13" s="132" t="str">
        <f t="shared" si="20"/>
        <v>영종운수</v>
      </c>
      <c r="B13" s="132" t="str">
        <f t="shared" si="21"/>
        <v>202</v>
      </c>
      <c r="C13" s="133" t="str">
        <f t="shared" si="22"/>
        <v>73아1240</v>
      </c>
      <c r="D13" s="121" t="str">
        <f t="shared" si="23"/>
        <v>대형</v>
      </c>
      <c r="E13" s="117" t="str">
        <f t="shared" si="16"/>
        <v>A</v>
      </c>
      <c r="F13" s="140">
        <f t="shared" si="17"/>
        <v>0.9851724137931035</v>
      </c>
      <c r="G13" s="141">
        <f t="shared" si="18"/>
        <v>2.8570000000000002</v>
      </c>
      <c r="H13" s="142">
        <f t="shared" si="19"/>
        <v>2.9</v>
      </c>
      <c r="I13" s="143">
        <f t="shared" si="24"/>
        <v>10067.145</v>
      </c>
      <c r="J13" s="144">
        <f t="shared" si="25"/>
        <v>2.1907098788903592E-2</v>
      </c>
      <c r="K13" s="144">
        <f t="shared" si="26"/>
        <v>0.28884102845236964</v>
      </c>
      <c r="L13" s="144">
        <f t="shared" si="27"/>
        <v>0.12208029188017058</v>
      </c>
      <c r="M13" s="145">
        <f t="shared" si="28"/>
        <v>11.977</v>
      </c>
      <c r="N13" s="146">
        <f t="shared" si="29"/>
        <v>0.02</v>
      </c>
      <c r="O13" s="146">
        <f t="shared" si="30"/>
        <v>3.9039999999999999</v>
      </c>
      <c r="P13" s="147">
        <f t="shared" si="31"/>
        <v>152.00666666666666</v>
      </c>
      <c r="Q13" s="148">
        <f t="shared" si="32"/>
        <v>100</v>
      </c>
      <c r="R13" s="149">
        <f t="shared" si="33"/>
        <v>36.141746397524507</v>
      </c>
      <c r="S13" s="134">
        <f t="shared" si="34"/>
        <v>2</v>
      </c>
      <c r="T13" s="134">
        <f t="shared" si="35"/>
        <v>393</v>
      </c>
      <c r="U13" s="281" t="s">
        <v>118</v>
      </c>
      <c r="V13" s="282" t="s">
        <v>119</v>
      </c>
      <c r="W13" s="281" t="s">
        <v>118</v>
      </c>
      <c r="X13" s="282" t="s">
        <v>119</v>
      </c>
      <c r="Y13" s="281" t="s">
        <v>185</v>
      </c>
      <c r="Z13" s="281" t="s">
        <v>141</v>
      </c>
      <c r="AA13" s="281" t="s">
        <v>48</v>
      </c>
      <c r="AB13" s="281">
        <v>526</v>
      </c>
      <c r="AC13" s="281">
        <v>10067.145</v>
      </c>
      <c r="AD13" s="281">
        <v>3523.837</v>
      </c>
      <c r="AE13" s="281">
        <v>2.8570000000000002</v>
      </c>
      <c r="AF13" s="281">
        <v>2.9</v>
      </c>
      <c r="AG13" s="281">
        <v>11.977</v>
      </c>
      <c r="AH13" s="281">
        <v>404.12827299999998</v>
      </c>
      <c r="AI13" s="281">
        <v>8.8532779999999995</v>
      </c>
      <c r="AJ13" s="281">
        <v>116.728826</v>
      </c>
      <c r="AK13" s="281">
        <v>1229</v>
      </c>
      <c r="AL13" s="281">
        <v>2</v>
      </c>
      <c r="AM13" s="281">
        <v>393</v>
      </c>
      <c r="AN13" s="281">
        <v>100</v>
      </c>
      <c r="AO13" s="281">
        <v>24.910765999999999</v>
      </c>
      <c r="AP13" s="281">
        <v>78116.3</v>
      </c>
      <c r="AQ13" s="281">
        <v>9120.4</v>
      </c>
      <c r="AR13" s="281">
        <v>55</v>
      </c>
      <c r="AS13" s="281">
        <v>13281</v>
      </c>
      <c r="AT13" s="281">
        <v>0.02</v>
      </c>
      <c r="AU13" s="281">
        <v>3.9039999999999999</v>
      </c>
      <c r="AV13" s="281">
        <v>90784</v>
      </c>
      <c r="AW13" s="281">
        <v>0</v>
      </c>
      <c r="AX13" s="281">
        <v>0.5</v>
      </c>
      <c r="AY13" s="290">
        <v>0.9851724137931035</v>
      </c>
      <c r="AZ13" s="291" t="s">
        <v>66</v>
      </c>
      <c r="BA13" s="292" t="s">
        <v>174</v>
      </c>
      <c r="BB13" s="291">
        <v>1</v>
      </c>
      <c r="BC13" s="291" t="s">
        <v>257</v>
      </c>
      <c r="BD13" s="293">
        <v>11</v>
      </c>
      <c r="BE13" s="294">
        <v>133823.34300000002</v>
      </c>
      <c r="BF13" s="295">
        <v>7.5227122371319025E-2</v>
      </c>
      <c r="BG13" s="296">
        <v>7.4111685729261537E-2</v>
      </c>
      <c r="BH13" s="294">
        <v>217085.10299999997</v>
      </c>
      <c r="BI13" s="295">
        <v>4.6374186256345748E-2</v>
      </c>
      <c r="BJ13" s="297">
        <v>4.5686569011855103E-2</v>
      </c>
      <c r="BK13" s="298">
        <v>1</v>
      </c>
      <c r="BL13" s="299" t="s">
        <v>66</v>
      </c>
      <c r="BM13">
        <v>0</v>
      </c>
      <c r="BN13" s="300" t="s">
        <v>252</v>
      </c>
    </row>
    <row r="14" spans="1:66">
      <c r="A14" s="129" t="str">
        <f t="shared" si="20"/>
        <v>영종운수</v>
      </c>
      <c r="B14" s="129" t="str">
        <f t="shared" si="21"/>
        <v>202</v>
      </c>
      <c r="C14" s="130" t="str">
        <f t="shared" si="22"/>
        <v>73아1242</v>
      </c>
      <c r="D14" s="104" t="str">
        <f t="shared" si="23"/>
        <v>대형</v>
      </c>
      <c r="E14" s="100" t="str">
        <f t="shared" si="16"/>
        <v>C</v>
      </c>
      <c r="F14" s="150">
        <f t="shared" si="17"/>
        <v>0.87464285714285717</v>
      </c>
      <c r="G14" s="151">
        <f t="shared" si="18"/>
        <v>2.4489999999999998</v>
      </c>
      <c r="H14" s="152">
        <f t="shared" si="19"/>
        <v>2.8</v>
      </c>
      <c r="I14" s="153">
        <f t="shared" si="24"/>
        <v>9770.6319999999996</v>
      </c>
      <c r="J14" s="154">
        <f t="shared" si="25"/>
        <v>2.0085964016977507E-2</v>
      </c>
      <c r="K14" s="154">
        <f t="shared" si="26"/>
        <v>0.32892974837403033</v>
      </c>
      <c r="L14" s="154">
        <f t="shared" si="27"/>
        <v>0.15526119497694724</v>
      </c>
      <c r="M14" s="155">
        <f t="shared" si="28"/>
        <v>15.331</v>
      </c>
      <c r="N14" s="156">
        <f t="shared" si="29"/>
        <v>0</v>
      </c>
      <c r="O14" s="156">
        <f t="shared" si="30"/>
        <v>16.324000000000002</v>
      </c>
      <c r="P14" s="157">
        <f t="shared" si="31"/>
        <v>415.7</v>
      </c>
      <c r="Q14" s="158">
        <f t="shared" si="32"/>
        <v>101</v>
      </c>
      <c r="R14" s="159">
        <f t="shared" si="33"/>
        <v>39.619716843669778</v>
      </c>
      <c r="S14" s="131">
        <f t="shared" si="34"/>
        <v>0</v>
      </c>
      <c r="T14" s="131">
        <f t="shared" si="35"/>
        <v>1595</v>
      </c>
      <c r="U14" s="281" t="s">
        <v>118</v>
      </c>
      <c r="V14" s="282" t="s">
        <v>119</v>
      </c>
      <c r="W14" s="281" t="s">
        <v>118</v>
      </c>
      <c r="X14" s="282" t="s">
        <v>119</v>
      </c>
      <c r="Y14" s="281" t="s">
        <v>187</v>
      </c>
      <c r="Z14" s="281" t="s">
        <v>141</v>
      </c>
      <c r="AA14" s="281" t="s">
        <v>48</v>
      </c>
      <c r="AB14" s="281">
        <v>526</v>
      </c>
      <c r="AC14" s="281">
        <v>9770.6319999999996</v>
      </c>
      <c r="AD14" s="281">
        <v>3990.404</v>
      </c>
      <c r="AE14" s="281">
        <v>2.4489999999999998</v>
      </c>
      <c r="AF14" s="281">
        <v>2.8</v>
      </c>
      <c r="AG14" s="281">
        <v>15.331</v>
      </c>
      <c r="AH14" s="281">
        <v>378.82687600000003</v>
      </c>
      <c r="AI14" s="281">
        <v>7.6091030000000002</v>
      </c>
      <c r="AJ14" s="281">
        <v>124.607429</v>
      </c>
      <c r="AK14" s="281">
        <v>1517</v>
      </c>
      <c r="AL14" s="281">
        <v>0</v>
      </c>
      <c r="AM14" s="281">
        <v>1595</v>
      </c>
      <c r="AN14" s="281">
        <v>101</v>
      </c>
      <c r="AO14" s="281">
        <v>25.791813000000001</v>
      </c>
      <c r="AP14" s="281">
        <v>85186.1</v>
      </c>
      <c r="AQ14" s="281">
        <v>24942</v>
      </c>
      <c r="AR14" s="281">
        <v>80</v>
      </c>
      <c r="AS14" s="281">
        <v>31865</v>
      </c>
      <c r="AT14" s="281">
        <v>0</v>
      </c>
      <c r="AU14" s="281">
        <v>16.324000000000002</v>
      </c>
      <c r="AV14" s="281">
        <v>88346</v>
      </c>
      <c r="AW14" s="281">
        <v>0</v>
      </c>
      <c r="AX14" s="281">
        <v>0.46</v>
      </c>
      <c r="AY14" s="290">
        <v>0.87464285714285717</v>
      </c>
      <c r="AZ14" s="291" t="s">
        <v>69</v>
      </c>
      <c r="BA14" s="292" t="s">
        <v>174</v>
      </c>
      <c r="BB14" s="291">
        <v>2</v>
      </c>
      <c r="BC14" s="291" t="s">
        <v>175</v>
      </c>
      <c r="BD14" s="293">
        <v>13</v>
      </c>
      <c r="BE14" s="294">
        <v>133823.34300000002</v>
      </c>
      <c r="BF14" s="295">
        <v>7.3011417746453977E-2</v>
      </c>
      <c r="BG14" s="296">
        <v>6.3858915021809209E-2</v>
      </c>
      <c r="BH14" s="294">
        <v>217085.10299999997</v>
      </c>
      <c r="BI14" s="295">
        <v>4.5008302573392153E-2</v>
      </c>
      <c r="BJ14" s="297">
        <v>3.9366190357941921E-2</v>
      </c>
      <c r="BK14" s="298">
        <v>1</v>
      </c>
      <c r="BL14" s="299" t="s">
        <v>69</v>
      </c>
      <c r="BM14">
        <v>0</v>
      </c>
      <c r="BN14" s="300" t="s">
        <v>252</v>
      </c>
    </row>
    <row r="15" spans="1:66">
      <c r="A15" s="132" t="str">
        <f t="shared" si="20"/>
        <v>영종운수</v>
      </c>
      <c r="B15" s="132" t="str">
        <f t="shared" si="21"/>
        <v>202</v>
      </c>
      <c r="C15" s="133" t="str">
        <f t="shared" si="22"/>
        <v>73아1256</v>
      </c>
      <c r="D15" s="121" t="str">
        <f t="shared" si="23"/>
        <v>대형</v>
      </c>
      <c r="E15" s="117" t="str">
        <f t="shared" si="16"/>
        <v>C</v>
      </c>
      <c r="F15" s="140">
        <f t="shared" si="17"/>
        <v>0.86689655172413793</v>
      </c>
      <c r="G15" s="141">
        <f t="shared" si="18"/>
        <v>2.5139999999999998</v>
      </c>
      <c r="H15" s="142">
        <f t="shared" si="19"/>
        <v>2.9</v>
      </c>
      <c r="I15" s="143">
        <f t="shared" si="24"/>
        <v>2629.415</v>
      </c>
      <c r="J15" s="144">
        <f t="shared" si="25"/>
        <v>1.6547570977536227E-2</v>
      </c>
      <c r="K15" s="144">
        <f t="shared" si="26"/>
        <v>0.2733378168522721</v>
      </c>
      <c r="L15" s="144">
        <f t="shared" si="27"/>
        <v>8.3288488123784185E-2</v>
      </c>
      <c r="M15" s="145">
        <f t="shared" si="28"/>
        <v>10.856</v>
      </c>
      <c r="N15" s="146">
        <f t="shared" si="29"/>
        <v>0.114</v>
      </c>
      <c r="O15" s="146">
        <f t="shared" si="30"/>
        <v>4.3739999999999997</v>
      </c>
      <c r="P15" s="147">
        <f t="shared" si="31"/>
        <v>32.001666666666665</v>
      </c>
      <c r="Q15" s="148">
        <f t="shared" si="32"/>
        <v>100</v>
      </c>
      <c r="R15" s="149">
        <f t="shared" si="33"/>
        <v>36.490219867794139</v>
      </c>
      <c r="S15" s="134">
        <f t="shared" si="34"/>
        <v>3</v>
      </c>
      <c r="T15" s="134">
        <f t="shared" si="35"/>
        <v>115</v>
      </c>
      <c r="U15" s="281" t="s">
        <v>118</v>
      </c>
      <c r="V15" s="282" t="s">
        <v>119</v>
      </c>
      <c r="W15" s="281" t="s">
        <v>118</v>
      </c>
      <c r="X15" s="282" t="s">
        <v>119</v>
      </c>
      <c r="Y15" s="281" t="s">
        <v>188</v>
      </c>
      <c r="Z15" s="281" t="s">
        <v>141</v>
      </c>
      <c r="AA15" s="281" t="s">
        <v>48</v>
      </c>
      <c r="AB15" s="281">
        <v>526</v>
      </c>
      <c r="AC15" s="281">
        <v>2629.415</v>
      </c>
      <c r="AD15" s="281">
        <v>1046.048</v>
      </c>
      <c r="AE15" s="281">
        <v>2.5139999999999998</v>
      </c>
      <c r="AF15" s="281">
        <v>2.9</v>
      </c>
      <c r="AG15" s="281">
        <v>10.856</v>
      </c>
      <c r="AH15" s="281">
        <v>101.473866</v>
      </c>
      <c r="AI15" s="281">
        <v>1.679146</v>
      </c>
      <c r="AJ15" s="281">
        <v>27.736644999999999</v>
      </c>
      <c r="AK15" s="281">
        <v>219</v>
      </c>
      <c r="AL15" s="281">
        <v>3</v>
      </c>
      <c r="AM15" s="281">
        <v>115</v>
      </c>
      <c r="AN15" s="281">
        <v>100</v>
      </c>
      <c r="AO15" s="281">
        <v>25.912237999999999</v>
      </c>
      <c r="AP15" s="281">
        <v>23302.9</v>
      </c>
      <c r="AQ15" s="281">
        <v>1920.1</v>
      </c>
      <c r="AR15" s="281">
        <v>13</v>
      </c>
      <c r="AS15" s="281">
        <v>2839</v>
      </c>
      <c r="AT15" s="281">
        <v>0.114</v>
      </c>
      <c r="AU15" s="281">
        <v>4.3739999999999997</v>
      </c>
      <c r="AV15" s="281">
        <v>20996</v>
      </c>
      <c r="AW15" s="281">
        <v>0</v>
      </c>
      <c r="AX15" s="281">
        <v>0.41</v>
      </c>
      <c r="AY15" s="290">
        <v>0.86689655172413793</v>
      </c>
      <c r="AZ15" s="291" t="s">
        <v>69</v>
      </c>
      <c r="BA15" s="292" t="s">
        <v>174</v>
      </c>
      <c r="BB15" s="291">
        <v>3</v>
      </c>
      <c r="BC15" s="291" t="s">
        <v>286</v>
      </c>
      <c r="BD15" s="293">
        <v>6</v>
      </c>
      <c r="BE15" s="294">
        <v>133823.34300000002</v>
      </c>
      <c r="BF15" s="295">
        <v>1.964840319375372E-2</v>
      </c>
      <c r="BG15" s="296">
        <v>1.703313297555064E-2</v>
      </c>
      <c r="BH15" s="294">
        <v>217085.10299999997</v>
      </c>
      <c r="BI15" s="295">
        <v>1.2112369589911475E-2</v>
      </c>
      <c r="BJ15" s="297">
        <v>1.0500171430702568E-2</v>
      </c>
      <c r="BK15" s="298">
        <v>1</v>
      </c>
      <c r="BL15" s="299" t="s">
        <v>68</v>
      </c>
      <c r="BM15">
        <v>-1</v>
      </c>
      <c r="BN15" s="300" t="s">
        <v>289</v>
      </c>
    </row>
    <row r="16" spans="1:66">
      <c r="A16" s="129" t="str">
        <f t="shared" si="20"/>
        <v>영종운수</v>
      </c>
      <c r="B16" s="129" t="str">
        <f t="shared" si="21"/>
        <v>202</v>
      </c>
      <c r="C16" s="130" t="str">
        <f t="shared" si="22"/>
        <v>73아1278</v>
      </c>
      <c r="D16" s="104" t="str">
        <f t="shared" si="23"/>
        <v>대형</v>
      </c>
      <c r="E16" s="100" t="str">
        <f t="shared" si="16"/>
        <v>A</v>
      </c>
      <c r="F16" s="150">
        <f t="shared" si="17"/>
        <v>0.97275862068965524</v>
      </c>
      <c r="G16" s="151">
        <f t="shared" si="18"/>
        <v>2.8210000000000002</v>
      </c>
      <c r="H16" s="152">
        <f t="shared" si="19"/>
        <v>2.9</v>
      </c>
      <c r="I16" s="153">
        <f t="shared" si="24"/>
        <v>9274.5679999999993</v>
      </c>
      <c r="J16" s="154">
        <f t="shared" si="25"/>
        <v>1.660990930637838E-2</v>
      </c>
      <c r="K16" s="154">
        <f t="shared" si="26"/>
        <v>0.29712139042886404</v>
      </c>
      <c r="L16" s="154">
        <f t="shared" si="27"/>
        <v>0.14189340139616208</v>
      </c>
      <c r="M16" s="155">
        <f t="shared" si="28"/>
        <v>14.037000000000001</v>
      </c>
      <c r="N16" s="156">
        <f t="shared" si="29"/>
        <v>5.3999999999999999E-2</v>
      </c>
      <c r="O16" s="156">
        <f t="shared" si="30"/>
        <v>5.9089999999999998</v>
      </c>
      <c r="P16" s="157">
        <f t="shared" si="31"/>
        <v>138.02333333333334</v>
      </c>
      <c r="Q16" s="158">
        <f t="shared" si="32"/>
        <v>107</v>
      </c>
      <c r="R16" s="159">
        <f t="shared" si="33"/>
        <v>37.32298758729312</v>
      </c>
      <c r="S16" s="131">
        <f t="shared" si="34"/>
        <v>5</v>
      </c>
      <c r="T16" s="131">
        <f t="shared" si="35"/>
        <v>548</v>
      </c>
      <c r="U16" s="281" t="s">
        <v>118</v>
      </c>
      <c r="V16" s="282" t="s">
        <v>119</v>
      </c>
      <c r="W16" s="281" t="s">
        <v>118</v>
      </c>
      <c r="X16" s="282" t="s">
        <v>119</v>
      </c>
      <c r="Y16" s="281" t="s">
        <v>189</v>
      </c>
      <c r="Z16" s="281" t="s">
        <v>141</v>
      </c>
      <c r="AA16" s="281" t="s">
        <v>48</v>
      </c>
      <c r="AB16" s="281">
        <v>526</v>
      </c>
      <c r="AC16" s="281">
        <v>9274.5679999999993</v>
      </c>
      <c r="AD16" s="281">
        <v>3287.6660000000002</v>
      </c>
      <c r="AE16" s="281">
        <v>2.8210000000000002</v>
      </c>
      <c r="AF16" s="281">
        <v>2.9</v>
      </c>
      <c r="AG16" s="281">
        <v>14.037000000000001</v>
      </c>
      <c r="AH16" s="281">
        <v>362.09547500000002</v>
      </c>
      <c r="AI16" s="281">
        <v>6.014373</v>
      </c>
      <c r="AJ16" s="281">
        <v>107.58631099999999</v>
      </c>
      <c r="AK16" s="281">
        <v>1316</v>
      </c>
      <c r="AL16" s="281">
        <v>5</v>
      </c>
      <c r="AM16" s="281">
        <v>548</v>
      </c>
      <c r="AN16" s="281">
        <v>107</v>
      </c>
      <c r="AO16" s="281">
        <v>25.613598</v>
      </c>
      <c r="AP16" s="281">
        <v>68649.399999999994</v>
      </c>
      <c r="AQ16" s="281">
        <v>8281.4</v>
      </c>
      <c r="AR16" s="281">
        <v>22</v>
      </c>
      <c r="AS16" s="281">
        <v>4670</v>
      </c>
      <c r="AT16" s="281">
        <v>5.3999999999999999E-2</v>
      </c>
      <c r="AU16" s="281">
        <v>5.9089999999999998</v>
      </c>
      <c r="AV16" s="281">
        <v>76386</v>
      </c>
      <c r="AW16" s="281">
        <v>0</v>
      </c>
      <c r="AX16" s="281">
        <v>0.53</v>
      </c>
      <c r="AY16" s="290">
        <v>0.97275862068965524</v>
      </c>
      <c r="AZ16" s="291" t="s">
        <v>66</v>
      </c>
      <c r="BA16" s="292" t="s">
        <v>174</v>
      </c>
      <c r="BB16" s="291">
        <v>2</v>
      </c>
      <c r="BC16" s="291" t="s">
        <v>280</v>
      </c>
      <c r="BD16" s="293">
        <v>11</v>
      </c>
      <c r="BE16" s="294">
        <v>133823.34300000002</v>
      </c>
      <c r="BF16" s="295">
        <v>6.9304560714792462E-2</v>
      </c>
      <c r="BG16" s="296">
        <v>6.7416608888423976E-2</v>
      </c>
      <c r="BH16" s="294">
        <v>217085.10299999997</v>
      </c>
      <c r="BI16" s="295">
        <v>4.272318953180311E-2</v>
      </c>
      <c r="BJ16" s="297">
        <v>4.1559350920419513E-2</v>
      </c>
      <c r="BK16" s="298">
        <v>1</v>
      </c>
      <c r="BL16" s="299" t="s">
        <v>66</v>
      </c>
      <c r="BM16">
        <v>0</v>
      </c>
      <c r="BN16" s="300" t="s">
        <v>252</v>
      </c>
    </row>
    <row r="17" spans="1:66">
      <c r="A17" s="132" t="str">
        <f t="shared" si="20"/>
        <v>영종운수</v>
      </c>
      <c r="B17" s="132" t="str">
        <f t="shared" si="21"/>
        <v>202</v>
      </c>
      <c r="C17" s="133" t="str">
        <f t="shared" si="22"/>
        <v>73아1280</v>
      </c>
      <c r="D17" s="121" t="str">
        <f t="shared" si="23"/>
        <v>대형</v>
      </c>
      <c r="E17" s="117" t="str">
        <f t="shared" si="16"/>
        <v>C</v>
      </c>
      <c r="F17" s="140">
        <f t="shared" si="17"/>
        <v>0.89310344827586208</v>
      </c>
      <c r="G17" s="141">
        <f t="shared" si="18"/>
        <v>2.59</v>
      </c>
      <c r="H17" s="142">
        <f t="shared" si="19"/>
        <v>2.9</v>
      </c>
      <c r="I17" s="143">
        <f t="shared" si="24"/>
        <v>9483.8539999999994</v>
      </c>
      <c r="J17" s="144">
        <f t="shared" si="25"/>
        <v>1.3660404929450086E-2</v>
      </c>
      <c r="K17" s="144">
        <f t="shared" si="26"/>
        <v>0.28182745834433637</v>
      </c>
      <c r="L17" s="144">
        <f t="shared" si="27"/>
        <v>0.15246966054095731</v>
      </c>
      <c r="M17" s="145">
        <f t="shared" si="28"/>
        <v>13.675000000000001</v>
      </c>
      <c r="N17" s="146">
        <f t="shared" si="29"/>
        <v>3.2000000000000001E-2</v>
      </c>
      <c r="O17" s="146">
        <f t="shared" si="30"/>
        <v>4.5659999999999998</v>
      </c>
      <c r="P17" s="147">
        <f t="shared" si="31"/>
        <v>235.45833333333334</v>
      </c>
      <c r="Q17" s="148">
        <f t="shared" si="32"/>
        <v>108</v>
      </c>
      <c r="R17" s="149">
        <f t="shared" si="33"/>
        <v>36.436490908285137</v>
      </c>
      <c r="S17" s="134">
        <f t="shared" si="34"/>
        <v>3</v>
      </c>
      <c r="T17" s="134">
        <f t="shared" si="35"/>
        <v>433</v>
      </c>
      <c r="U17" s="281" t="s">
        <v>118</v>
      </c>
      <c r="V17" s="282" t="s">
        <v>119</v>
      </c>
      <c r="W17" s="281" t="s">
        <v>118</v>
      </c>
      <c r="X17" s="282" t="s">
        <v>119</v>
      </c>
      <c r="Y17" s="281" t="s">
        <v>190</v>
      </c>
      <c r="Z17" s="281" t="s">
        <v>141</v>
      </c>
      <c r="AA17" s="281" t="s">
        <v>48</v>
      </c>
      <c r="AB17" s="281">
        <v>526</v>
      </c>
      <c r="AC17" s="281">
        <v>9483.8539999999994</v>
      </c>
      <c r="AD17" s="281">
        <v>3661.1309999999999</v>
      </c>
      <c r="AE17" s="281">
        <v>2.59</v>
      </c>
      <c r="AF17" s="281">
        <v>2.9</v>
      </c>
      <c r="AG17" s="281">
        <v>13.675000000000001</v>
      </c>
      <c r="AH17" s="281">
        <v>369.45354300000002</v>
      </c>
      <c r="AI17" s="281">
        <v>5.0468849999999996</v>
      </c>
      <c r="AJ17" s="281">
        <v>104.122153</v>
      </c>
      <c r="AK17" s="281">
        <v>1446</v>
      </c>
      <c r="AL17" s="281">
        <v>3</v>
      </c>
      <c r="AM17" s="281">
        <v>433</v>
      </c>
      <c r="AN17" s="281">
        <v>108</v>
      </c>
      <c r="AO17" s="281">
        <v>25.66995</v>
      </c>
      <c r="AP17" s="281">
        <v>69205</v>
      </c>
      <c r="AQ17" s="281">
        <v>14127.5</v>
      </c>
      <c r="AR17" s="281">
        <v>19</v>
      </c>
      <c r="AS17" s="281">
        <v>4295</v>
      </c>
      <c r="AT17" s="281">
        <v>3.2000000000000001E-2</v>
      </c>
      <c r="AU17" s="281">
        <v>4.5659999999999998</v>
      </c>
      <c r="AV17" s="281">
        <v>75528</v>
      </c>
      <c r="AW17" s="281">
        <v>0</v>
      </c>
      <c r="AX17" s="281">
        <v>0.49</v>
      </c>
      <c r="AY17" s="290">
        <v>0.89310344827586208</v>
      </c>
      <c r="AZ17" s="291" t="s">
        <v>69</v>
      </c>
      <c r="BA17" s="292" t="s">
        <v>174</v>
      </c>
      <c r="BB17" s="291">
        <v>1</v>
      </c>
      <c r="BC17" s="291" t="s">
        <v>259</v>
      </c>
      <c r="BD17" s="293">
        <v>10</v>
      </c>
      <c r="BE17" s="294">
        <v>133823.34300000002</v>
      </c>
      <c r="BF17" s="295">
        <v>7.0868458277865601E-2</v>
      </c>
      <c r="BG17" s="296">
        <v>6.3292864461955825E-2</v>
      </c>
      <c r="BH17" s="294">
        <v>217085.10299999997</v>
      </c>
      <c r="BI17" s="295">
        <v>4.3687263054618723E-2</v>
      </c>
      <c r="BJ17" s="297">
        <v>3.9017245279814657E-2</v>
      </c>
      <c r="BK17" s="298">
        <v>1</v>
      </c>
      <c r="BL17" s="299" t="s">
        <v>69</v>
      </c>
      <c r="BM17">
        <v>0</v>
      </c>
      <c r="BN17" s="300" t="s">
        <v>252</v>
      </c>
    </row>
    <row r="18" spans="1:66">
      <c r="A18" s="129" t="str">
        <f t="shared" si="20"/>
        <v>영종운수</v>
      </c>
      <c r="B18" s="129" t="str">
        <f t="shared" si="21"/>
        <v>202</v>
      </c>
      <c r="C18" s="130" t="str">
        <f t="shared" si="22"/>
        <v>73아1281</v>
      </c>
      <c r="D18" s="104" t="str">
        <f t="shared" si="23"/>
        <v>대형</v>
      </c>
      <c r="E18" s="100" t="str">
        <f t="shared" si="16"/>
        <v>D</v>
      </c>
      <c r="F18" s="150">
        <f t="shared" si="17"/>
        <v>0.84689655172413791</v>
      </c>
      <c r="G18" s="151">
        <f t="shared" si="18"/>
        <v>2.456</v>
      </c>
      <c r="H18" s="152">
        <f t="shared" si="19"/>
        <v>2.9</v>
      </c>
      <c r="I18" s="153">
        <f t="shared" si="24"/>
        <v>9958.8359999999993</v>
      </c>
      <c r="J18" s="154">
        <f t="shared" si="25"/>
        <v>2.2037498955407565E-2</v>
      </c>
      <c r="K18" s="154">
        <f t="shared" si="26"/>
        <v>0.29865293710335694</v>
      </c>
      <c r="L18" s="154">
        <f t="shared" si="27"/>
        <v>0.1859655084188554</v>
      </c>
      <c r="M18" s="155">
        <f t="shared" si="28"/>
        <v>16.16</v>
      </c>
      <c r="N18" s="156">
        <f t="shared" si="29"/>
        <v>0.01</v>
      </c>
      <c r="O18" s="156">
        <f t="shared" si="30"/>
        <v>4.9909999999999997</v>
      </c>
      <c r="P18" s="157">
        <f t="shared" si="31"/>
        <v>245.44500000000002</v>
      </c>
      <c r="Q18" s="158">
        <f t="shared" si="32"/>
        <v>108</v>
      </c>
      <c r="R18" s="159">
        <f t="shared" si="33"/>
        <v>37.172080276398205</v>
      </c>
      <c r="S18" s="131">
        <f t="shared" si="34"/>
        <v>1</v>
      </c>
      <c r="T18" s="131">
        <f t="shared" si="35"/>
        <v>497</v>
      </c>
      <c r="U18" s="281" t="s">
        <v>118</v>
      </c>
      <c r="V18" s="282" t="s">
        <v>119</v>
      </c>
      <c r="W18" s="281" t="s">
        <v>118</v>
      </c>
      <c r="X18" s="282" t="s">
        <v>119</v>
      </c>
      <c r="Y18" s="281" t="s">
        <v>191</v>
      </c>
      <c r="Z18" s="281" t="s">
        <v>141</v>
      </c>
      <c r="AA18" s="281" t="s">
        <v>48</v>
      </c>
      <c r="AB18" s="281">
        <v>526</v>
      </c>
      <c r="AC18" s="281">
        <v>9958.8359999999993</v>
      </c>
      <c r="AD18" s="281">
        <v>4055.3009999999999</v>
      </c>
      <c r="AE18" s="281">
        <v>2.456</v>
      </c>
      <c r="AF18" s="281">
        <v>2.9</v>
      </c>
      <c r="AG18" s="281">
        <v>16.16</v>
      </c>
      <c r="AH18" s="281">
        <v>394.38826599999999</v>
      </c>
      <c r="AI18" s="281">
        <v>8.6913309999999999</v>
      </c>
      <c r="AJ18" s="281">
        <v>117.785214</v>
      </c>
      <c r="AK18" s="281">
        <v>1852</v>
      </c>
      <c r="AL18" s="281">
        <v>1</v>
      </c>
      <c r="AM18" s="281">
        <v>497</v>
      </c>
      <c r="AN18" s="281">
        <v>108</v>
      </c>
      <c r="AO18" s="281">
        <v>25.251349000000001</v>
      </c>
      <c r="AP18" s="281">
        <v>82698</v>
      </c>
      <c r="AQ18" s="281">
        <v>14726.7</v>
      </c>
      <c r="AR18" s="281">
        <v>67</v>
      </c>
      <c r="AS18" s="281">
        <v>12587</v>
      </c>
      <c r="AT18" s="281">
        <v>0.01</v>
      </c>
      <c r="AU18" s="281">
        <v>4.9909999999999997</v>
      </c>
      <c r="AV18" s="281">
        <v>84500</v>
      </c>
      <c r="AW18" s="281">
        <v>0</v>
      </c>
      <c r="AX18" s="281">
        <v>0.51</v>
      </c>
      <c r="AY18" s="290">
        <v>0.84689655172413791</v>
      </c>
      <c r="AZ18" s="291" t="s">
        <v>67</v>
      </c>
      <c r="BA18" s="292" t="s">
        <v>174</v>
      </c>
      <c r="BB18" s="291">
        <v>1</v>
      </c>
      <c r="BC18" s="291" t="s">
        <v>178</v>
      </c>
      <c r="BD18" s="293">
        <v>12</v>
      </c>
      <c r="BE18" s="294">
        <v>133823.34300000002</v>
      </c>
      <c r="BF18" s="295">
        <v>7.4417779265908771E-2</v>
      </c>
      <c r="BG18" s="296">
        <v>6.3024160647266181E-2</v>
      </c>
      <c r="BH18" s="294">
        <v>217085.10299999997</v>
      </c>
      <c r="BI18" s="295">
        <v>4.5875262108611849E-2</v>
      </c>
      <c r="BJ18" s="297">
        <v>3.885160128922438E-2</v>
      </c>
      <c r="BK18" s="298">
        <v>1</v>
      </c>
      <c r="BL18" s="299" t="s">
        <v>69</v>
      </c>
      <c r="BM18">
        <v>-1</v>
      </c>
      <c r="BN18" s="300" t="s">
        <v>289</v>
      </c>
    </row>
    <row r="19" spans="1:66">
      <c r="A19" s="132" t="str">
        <f t="shared" si="20"/>
        <v>영종운수</v>
      </c>
      <c r="B19" s="132" t="str">
        <f t="shared" si="21"/>
        <v>202</v>
      </c>
      <c r="C19" s="133" t="str">
        <f t="shared" si="22"/>
        <v>73아1282</v>
      </c>
      <c r="D19" s="121" t="str">
        <f t="shared" si="23"/>
        <v>대형</v>
      </c>
      <c r="E19" s="117" t="str">
        <f t="shared" si="16"/>
        <v>A</v>
      </c>
      <c r="F19" s="140">
        <f t="shared" si="17"/>
        <v>0.97107142857142859</v>
      </c>
      <c r="G19" s="141">
        <f t="shared" si="18"/>
        <v>2.7189999999999999</v>
      </c>
      <c r="H19" s="142">
        <f t="shared" si="19"/>
        <v>2.8</v>
      </c>
      <c r="I19" s="143">
        <f t="shared" si="24"/>
        <v>9279.6689999999999</v>
      </c>
      <c r="J19" s="144">
        <f t="shared" si="25"/>
        <v>1.2425577619672522E-2</v>
      </c>
      <c r="K19" s="144">
        <f t="shared" si="26"/>
        <v>0.30470208597479581</v>
      </c>
      <c r="L19" s="144">
        <f t="shared" si="27"/>
        <v>0.122633684455771</v>
      </c>
      <c r="M19" s="145">
        <f t="shared" si="28"/>
        <v>14.874000000000001</v>
      </c>
      <c r="N19" s="146">
        <f t="shared" si="29"/>
        <v>7.4999999999999997E-2</v>
      </c>
      <c r="O19" s="146">
        <f t="shared" si="30"/>
        <v>6.2290000000000001</v>
      </c>
      <c r="P19" s="147">
        <f t="shared" si="31"/>
        <v>148.25833333333333</v>
      </c>
      <c r="Q19" s="148">
        <f t="shared" si="32"/>
        <v>107</v>
      </c>
      <c r="R19" s="149">
        <f t="shared" si="33"/>
        <v>37.405858581519006</v>
      </c>
      <c r="S19" s="134">
        <f t="shared" si="34"/>
        <v>7</v>
      </c>
      <c r="T19" s="134">
        <f t="shared" si="35"/>
        <v>578</v>
      </c>
      <c r="U19" s="281" t="s">
        <v>118</v>
      </c>
      <c r="V19" s="282" t="s">
        <v>119</v>
      </c>
      <c r="W19" s="281" t="s">
        <v>118</v>
      </c>
      <c r="X19" s="282" t="s">
        <v>119</v>
      </c>
      <c r="Y19" s="281" t="s">
        <v>192</v>
      </c>
      <c r="Z19" s="281" t="s">
        <v>141</v>
      </c>
      <c r="AA19" s="281" t="s">
        <v>48</v>
      </c>
      <c r="AB19" s="281">
        <v>526</v>
      </c>
      <c r="AC19" s="281">
        <v>9279.6689999999999</v>
      </c>
      <c r="AD19" s="281">
        <v>3412.7640000000001</v>
      </c>
      <c r="AE19" s="281">
        <v>2.7189999999999999</v>
      </c>
      <c r="AF19" s="281">
        <v>2.8</v>
      </c>
      <c r="AG19" s="281">
        <v>14.874000000000001</v>
      </c>
      <c r="AH19" s="281">
        <v>363.28991200000002</v>
      </c>
      <c r="AI19" s="281">
        <v>4.514087</v>
      </c>
      <c r="AJ19" s="281">
        <v>110.695194</v>
      </c>
      <c r="AK19" s="281">
        <v>1138</v>
      </c>
      <c r="AL19" s="281">
        <v>7</v>
      </c>
      <c r="AM19" s="281">
        <v>578</v>
      </c>
      <c r="AN19" s="281">
        <v>107</v>
      </c>
      <c r="AO19" s="281">
        <v>25.543426</v>
      </c>
      <c r="AP19" s="281">
        <v>60674.8</v>
      </c>
      <c r="AQ19" s="281">
        <v>8895.5</v>
      </c>
      <c r="AR19" s="281">
        <v>20</v>
      </c>
      <c r="AS19" s="281">
        <v>5685</v>
      </c>
      <c r="AT19" s="281">
        <v>7.4999999999999997E-2</v>
      </c>
      <c r="AU19" s="281">
        <v>6.2290000000000001</v>
      </c>
      <c r="AV19" s="281">
        <v>78569</v>
      </c>
      <c r="AW19" s="281">
        <v>0</v>
      </c>
      <c r="AX19" s="281">
        <v>0.53</v>
      </c>
      <c r="AY19" s="290">
        <v>0.97107142857142859</v>
      </c>
      <c r="AZ19" s="291" t="s">
        <v>66</v>
      </c>
      <c r="BA19" s="292" t="s">
        <v>174</v>
      </c>
      <c r="BB19" s="291">
        <v>3</v>
      </c>
      <c r="BC19" s="291" t="s">
        <v>345</v>
      </c>
      <c r="BD19" s="293">
        <v>9</v>
      </c>
      <c r="BE19" s="294">
        <v>133823.34300000002</v>
      </c>
      <c r="BF19" s="295">
        <v>6.9342678130526136E-2</v>
      </c>
      <c r="BG19" s="296">
        <v>6.733669351317878E-2</v>
      </c>
      <c r="BH19" s="294">
        <v>217085.10299999997</v>
      </c>
      <c r="BI19" s="295">
        <v>4.2746687228925148E-2</v>
      </c>
      <c r="BJ19" s="297">
        <v>4.1510086634088388E-2</v>
      </c>
      <c r="BK19" s="298">
        <v>1</v>
      </c>
      <c r="BL19" s="299" t="s">
        <v>66</v>
      </c>
      <c r="BM19">
        <v>0</v>
      </c>
      <c r="BN19" s="300" t="s">
        <v>252</v>
      </c>
    </row>
    <row r="20" spans="1:66">
      <c r="A20" s="129" t="str">
        <f t="shared" si="20"/>
        <v>영종운수</v>
      </c>
      <c r="B20" s="129" t="str">
        <f t="shared" si="21"/>
        <v>203</v>
      </c>
      <c r="C20" s="130" t="str">
        <f t="shared" si="22"/>
        <v>70바2212</v>
      </c>
      <c r="D20" s="104" t="str">
        <f t="shared" si="23"/>
        <v>대형</v>
      </c>
      <c r="E20" s="100" t="str">
        <f t="shared" si="16"/>
        <v>S</v>
      </c>
      <c r="F20" s="150">
        <f t="shared" si="17"/>
        <v>1.1366666666666665</v>
      </c>
      <c r="G20" s="151">
        <f t="shared" si="18"/>
        <v>3.069</v>
      </c>
      <c r="H20" s="152">
        <f t="shared" si="19"/>
        <v>2.7</v>
      </c>
      <c r="I20" s="153">
        <f t="shared" si="24"/>
        <v>1650.5360000000001</v>
      </c>
      <c r="J20" s="154">
        <f t="shared" si="25"/>
        <v>3.2561105075799623E-2</v>
      </c>
      <c r="K20" s="154">
        <f t="shared" si="26"/>
        <v>0.29042793229842651</v>
      </c>
      <c r="L20" s="154">
        <f t="shared" si="27"/>
        <v>0.13207830668340467</v>
      </c>
      <c r="M20" s="155">
        <f t="shared" si="28"/>
        <v>10.5</v>
      </c>
      <c r="N20" s="156">
        <f t="shared" si="29"/>
        <v>2.181</v>
      </c>
      <c r="O20" s="156">
        <f t="shared" si="30"/>
        <v>11.875</v>
      </c>
      <c r="P20" s="157">
        <f t="shared" si="31"/>
        <v>7.6966666666666672</v>
      </c>
      <c r="Q20" s="158">
        <f t="shared" si="32"/>
        <v>104</v>
      </c>
      <c r="R20" s="159">
        <f t="shared" si="33"/>
        <v>34.419021056390868</v>
      </c>
      <c r="S20" s="131">
        <f t="shared" si="34"/>
        <v>36</v>
      </c>
      <c r="T20" s="131">
        <f t="shared" si="35"/>
        <v>196</v>
      </c>
      <c r="U20" s="281" t="s">
        <v>118</v>
      </c>
      <c r="V20" s="282" t="s">
        <v>120</v>
      </c>
      <c r="W20" s="281" t="s">
        <v>118</v>
      </c>
      <c r="X20" s="282" t="s">
        <v>120</v>
      </c>
      <c r="Y20" s="281" t="s">
        <v>193</v>
      </c>
      <c r="Z20" s="281" t="s">
        <v>141</v>
      </c>
      <c r="AA20" s="281" t="s">
        <v>194</v>
      </c>
      <c r="AB20" s="281">
        <v>526</v>
      </c>
      <c r="AC20" s="281">
        <v>1650.5360000000001</v>
      </c>
      <c r="AD20" s="281">
        <v>537.86800000000005</v>
      </c>
      <c r="AE20" s="281">
        <v>3.069</v>
      </c>
      <c r="AF20" s="281">
        <v>2.7</v>
      </c>
      <c r="AG20" s="281">
        <v>10.5</v>
      </c>
      <c r="AH20" s="281">
        <v>70.832209000000006</v>
      </c>
      <c r="AI20" s="281">
        <v>2.3063750000000001</v>
      </c>
      <c r="AJ20" s="281">
        <v>20.571652</v>
      </c>
      <c r="AK20" s="281">
        <v>218</v>
      </c>
      <c r="AL20" s="281">
        <v>36</v>
      </c>
      <c r="AM20" s="281">
        <v>196</v>
      </c>
      <c r="AN20" s="281">
        <v>104</v>
      </c>
      <c r="AO20" s="281">
        <v>23.302053999999998</v>
      </c>
      <c r="AP20" s="281">
        <v>5472</v>
      </c>
      <c r="AQ20" s="281">
        <v>461.8</v>
      </c>
      <c r="AR20" s="281">
        <v>17</v>
      </c>
      <c r="AS20" s="281">
        <v>6256</v>
      </c>
      <c r="AT20" s="281">
        <v>2.181</v>
      </c>
      <c r="AU20" s="281">
        <v>11.875</v>
      </c>
      <c r="AV20" s="281">
        <v>15305</v>
      </c>
      <c r="AW20" s="281">
        <v>0</v>
      </c>
      <c r="AX20" s="281">
        <v>0.52</v>
      </c>
      <c r="AY20" s="290">
        <v>1.1366666666666665</v>
      </c>
      <c r="AZ20" s="291" t="s">
        <v>71</v>
      </c>
      <c r="BA20" s="292" t="s">
        <v>261</v>
      </c>
      <c r="BB20" s="291">
        <v>1</v>
      </c>
      <c r="BC20" s="291" t="s">
        <v>332</v>
      </c>
      <c r="BD20" s="293">
        <v>10</v>
      </c>
      <c r="BE20" s="294">
        <v>52431.351999999999</v>
      </c>
      <c r="BF20" s="295">
        <v>3.1479943526918783E-2</v>
      </c>
      <c r="BG20" s="296">
        <v>3.5782202475597678E-2</v>
      </c>
      <c r="BH20" s="294">
        <v>217085.10299999997</v>
      </c>
      <c r="BI20" s="295">
        <v>7.6031748710089992E-3</v>
      </c>
      <c r="BJ20" s="297">
        <v>8.6422754367135608E-3</v>
      </c>
      <c r="BK20" s="298">
        <v>1</v>
      </c>
      <c r="BL20" s="299" t="s">
        <v>70</v>
      </c>
      <c r="BM20">
        <v>5</v>
      </c>
      <c r="BN20" s="300" t="s">
        <v>278</v>
      </c>
    </row>
    <row r="21" spans="1:66">
      <c r="A21" s="132" t="str">
        <f t="shared" si="20"/>
        <v>영종운수</v>
      </c>
      <c r="B21" s="132" t="str">
        <f t="shared" si="21"/>
        <v>203</v>
      </c>
      <c r="C21" s="133" t="str">
        <f t="shared" si="22"/>
        <v>70바2269</v>
      </c>
      <c r="D21" s="121" t="str">
        <f t="shared" si="23"/>
        <v>대형</v>
      </c>
      <c r="E21" s="117" t="str">
        <f t="shared" si="16"/>
        <v>F</v>
      </c>
      <c r="F21" s="140">
        <f t="shared" si="17"/>
        <v>0.78500000000000003</v>
      </c>
      <c r="G21" s="141">
        <f t="shared" si="18"/>
        <v>2.198</v>
      </c>
      <c r="H21" s="142">
        <f t="shared" si="19"/>
        <v>2.8</v>
      </c>
      <c r="I21" s="143">
        <f t="shared" si="24"/>
        <v>6404.8159999999998</v>
      </c>
      <c r="J21" s="144">
        <f t="shared" si="25"/>
        <v>2.4414275071080262E-2</v>
      </c>
      <c r="K21" s="144">
        <f t="shared" si="26"/>
        <v>0.26196056482223262</v>
      </c>
      <c r="L21" s="144">
        <f t="shared" si="27"/>
        <v>0.12724799588309799</v>
      </c>
      <c r="M21" s="145">
        <f t="shared" si="28"/>
        <v>12.85</v>
      </c>
      <c r="N21" s="146">
        <f t="shared" si="29"/>
        <v>6.4950000000000001</v>
      </c>
      <c r="O21" s="146">
        <f t="shared" si="30"/>
        <v>13.896000000000001</v>
      </c>
      <c r="P21" s="147">
        <f t="shared" si="31"/>
        <v>43.588333333333338</v>
      </c>
      <c r="Q21" s="148">
        <f t="shared" si="32"/>
        <v>101</v>
      </c>
      <c r="R21" s="149">
        <f t="shared" si="33"/>
        <v>27.972830242341416</v>
      </c>
      <c r="S21" s="134">
        <f t="shared" si="34"/>
        <v>416</v>
      </c>
      <c r="T21" s="134">
        <f t="shared" si="35"/>
        <v>890</v>
      </c>
      <c r="U21" s="281" t="s">
        <v>118</v>
      </c>
      <c r="V21" s="282" t="s">
        <v>120</v>
      </c>
      <c r="W21" s="281" t="s">
        <v>118</v>
      </c>
      <c r="X21" s="282" t="s">
        <v>120</v>
      </c>
      <c r="Y21" s="281" t="s">
        <v>195</v>
      </c>
      <c r="Z21" s="281" t="s">
        <v>141</v>
      </c>
      <c r="AA21" s="281" t="s">
        <v>48</v>
      </c>
      <c r="AB21" s="281">
        <v>526</v>
      </c>
      <c r="AC21" s="281">
        <v>6404.8159999999998</v>
      </c>
      <c r="AD21" s="281">
        <v>2913.3249999999998</v>
      </c>
      <c r="AE21" s="281">
        <v>2.198</v>
      </c>
      <c r="AF21" s="281">
        <v>2.8</v>
      </c>
      <c r="AG21" s="281">
        <v>12.85</v>
      </c>
      <c r="AH21" s="281">
        <v>320.84856000000002</v>
      </c>
      <c r="AI21" s="281">
        <v>7.8332850000000001</v>
      </c>
      <c r="AJ21" s="281">
        <v>84.049670000000006</v>
      </c>
      <c r="AK21" s="281">
        <v>815</v>
      </c>
      <c r="AL21" s="281">
        <v>416</v>
      </c>
      <c r="AM21" s="281">
        <v>890</v>
      </c>
      <c r="AN21" s="281">
        <v>101</v>
      </c>
      <c r="AO21" s="281">
        <v>19.962115000000001</v>
      </c>
      <c r="AP21" s="281">
        <v>27506.5</v>
      </c>
      <c r="AQ21" s="281">
        <v>2615.3000000000002</v>
      </c>
      <c r="AR21" s="281">
        <v>33</v>
      </c>
      <c r="AS21" s="281">
        <v>6659</v>
      </c>
      <c r="AT21" s="281">
        <v>6.4950000000000001</v>
      </c>
      <c r="AU21" s="281">
        <v>13.896000000000001</v>
      </c>
      <c r="AV21" s="281">
        <v>64085</v>
      </c>
      <c r="AW21" s="281">
        <v>0</v>
      </c>
      <c r="AX21" s="281">
        <v>0.52</v>
      </c>
      <c r="AY21" s="290">
        <v>0.78500000000000003</v>
      </c>
      <c r="AZ21" s="291" t="s">
        <v>70</v>
      </c>
      <c r="BA21" s="292" t="s">
        <v>261</v>
      </c>
      <c r="BB21" s="291">
        <v>2</v>
      </c>
      <c r="BC21" s="291" t="s">
        <v>262</v>
      </c>
      <c r="BD21" s="293">
        <v>9</v>
      </c>
      <c r="BE21" s="294">
        <v>52431.351999999999</v>
      </c>
      <c r="BF21" s="295">
        <v>0.1221562243903228</v>
      </c>
      <c r="BG21" s="296">
        <v>9.5892636146403393E-2</v>
      </c>
      <c r="BH21" s="294">
        <v>217085.10299999997</v>
      </c>
      <c r="BI21" s="295">
        <v>2.9503710349023812E-2</v>
      </c>
      <c r="BJ21" s="297">
        <v>2.3160412623983693E-2</v>
      </c>
      <c r="BK21" s="298">
        <v>1</v>
      </c>
      <c r="BL21" s="299" t="s">
        <v>67</v>
      </c>
      <c r="BM21">
        <v>-1</v>
      </c>
      <c r="BN21" s="300" t="s">
        <v>289</v>
      </c>
    </row>
    <row r="22" spans="1:66">
      <c r="A22" s="129" t="str">
        <f t="shared" si="20"/>
        <v>영종운수</v>
      </c>
      <c r="B22" s="129" t="str">
        <f t="shared" si="21"/>
        <v>203</v>
      </c>
      <c r="C22" s="130" t="str">
        <f t="shared" si="22"/>
        <v>70바2526</v>
      </c>
      <c r="D22" s="104" t="str">
        <f t="shared" si="23"/>
        <v>저상</v>
      </c>
      <c r="E22" s="100" t="str">
        <f t="shared" si="16"/>
        <v>B</v>
      </c>
      <c r="F22" s="150">
        <f t="shared" si="17"/>
        <v>0.91461538461538461</v>
      </c>
      <c r="G22" s="151">
        <f t="shared" si="18"/>
        <v>2.3780000000000001</v>
      </c>
      <c r="H22" s="152">
        <f t="shared" si="19"/>
        <v>2.6</v>
      </c>
      <c r="I22" s="153">
        <f t="shared" si="24"/>
        <v>8300.5030000000006</v>
      </c>
      <c r="J22" s="154">
        <f t="shared" si="25"/>
        <v>3.4374187972473942E-2</v>
      </c>
      <c r="K22" s="154">
        <f t="shared" si="26"/>
        <v>0.23275952653682278</v>
      </c>
      <c r="L22" s="154">
        <f t="shared" si="27"/>
        <v>0.20866205337194624</v>
      </c>
      <c r="M22" s="155">
        <f t="shared" si="28"/>
        <v>13.355</v>
      </c>
      <c r="N22" s="156">
        <f t="shared" si="29"/>
        <v>0</v>
      </c>
      <c r="O22" s="156">
        <f t="shared" si="30"/>
        <v>3.891</v>
      </c>
      <c r="P22" s="157">
        <f t="shared" si="31"/>
        <v>12.233333333333333</v>
      </c>
      <c r="Q22" s="158">
        <f t="shared" si="32"/>
        <v>90</v>
      </c>
      <c r="R22" s="159">
        <f t="shared" si="33"/>
        <v>29.883117218165303</v>
      </c>
      <c r="S22" s="131">
        <f t="shared" si="34"/>
        <v>0</v>
      </c>
      <c r="T22" s="131">
        <f t="shared" si="35"/>
        <v>323</v>
      </c>
      <c r="U22" s="281" t="s">
        <v>118</v>
      </c>
      <c r="V22" s="282" t="s">
        <v>120</v>
      </c>
      <c r="W22" s="281" t="s">
        <v>118</v>
      </c>
      <c r="X22" s="282" t="s">
        <v>120</v>
      </c>
      <c r="Y22" s="281" t="s">
        <v>196</v>
      </c>
      <c r="Z22" s="281" t="s">
        <v>169</v>
      </c>
      <c r="AA22" s="281" t="s">
        <v>48</v>
      </c>
      <c r="AB22" s="281">
        <v>526</v>
      </c>
      <c r="AC22" s="281">
        <v>8300.5030000000006</v>
      </c>
      <c r="AD22" s="281">
        <v>3490.0819999999999</v>
      </c>
      <c r="AE22" s="281">
        <v>2.3780000000000001</v>
      </c>
      <c r="AF22" s="281">
        <v>2.6</v>
      </c>
      <c r="AG22" s="281">
        <v>13.355</v>
      </c>
      <c r="AH22" s="281">
        <v>379.01270599999998</v>
      </c>
      <c r="AI22" s="281">
        <v>13.028254</v>
      </c>
      <c r="AJ22" s="281">
        <v>88.218817999999999</v>
      </c>
      <c r="AK22" s="281">
        <v>1732</v>
      </c>
      <c r="AL22" s="281">
        <v>0</v>
      </c>
      <c r="AM22" s="281">
        <v>323</v>
      </c>
      <c r="AN22" s="281">
        <v>90</v>
      </c>
      <c r="AO22" s="281">
        <v>21.900328999999999</v>
      </c>
      <c r="AP22" s="281">
        <v>39998.199999999997</v>
      </c>
      <c r="AQ22" s="281">
        <v>734</v>
      </c>
      <c r="AR22" s="281">
        <v>57</v>
      </c>
      <c r="AS22" s="281">
        <v>7321</v>
      </c>
      <c r="AT22" s="281">
        <v>0</v>
      </c>
      <c r="AU22" s="281">
        <v>3.891</v>
      </c>
      <c r="AV22" s="281">
        <v>76419</v>
      </c>
      <c r="AW22" s="281">
        <v>0</v>
      </c>
      <c r="AX22" s="281">
        <v>0.54</v>
      </c>
      <c r="AY22" s="290">
        <v>0.91461538461538461</v>
      </c>
      <c r="AZ22" s="291" t="s">
        <v>68</v>
      </c>
      <c r="BA22" s="292" t="s">
        <v>261</v>
      </c>
      <c r="BB22" s="291">
        <v>1</v>
      </c>
      <c r="BC22" s="291" t="s">
        <v>281</v>
      </c>
      <c r="BD22" s="293">
        <v>10</v>
      </c>
      <c r="BE22" s="294">
        <v>52431.351999999999</v>
      </c>
      <c r="BF22" s="295">
        <v>0.15831182457396867</v>
      </c>
      <c r="BG22" s="296">
        <v>0.14479443032188366</v>
      </c>
      <c r="BH22" s="294">
        <v>217085.10299999997</v>
      </c>
      <c r="BI22" s="295">
        <v>3.8236170447863489E-2</v>
      </c>
      <c r="BJ22" s="297">
        <v>3.4971389740392066E-2</v>
      </c>
      <c r="BK22" s="298">
        <v>1</v>
      </c>
      <c r="BL22" s="299" t="s">
        <v>68</v>
      </c>
      <c r="BM22">
        <v>0</v>
      </c>
      <c r="BN22" s="300" t="s">
        <v>252</v>
      </c>
    </row>
    <row r="23" spans="1:66">
      <c r="A23" s="132" t="str">
        <f t="shared" si="20"/>
        <v>영종운수</v>
      </c>
      <c r="B23" s="132" t="str">
        <f t="shared" si="21"/>
        <v>203</v>
      </c>
      <c r="C23" s="133" t="str">
        <f t="shared" si="22"/>
        <v>70바2546</v>
      </c>
      <c r="D23" s="121" t="str">
        <f t="shared" si="23"/>
        <v>대형</v>
      </c>
      <c r="E23" s="117" t="str">
        <f t="shared" si="16"/>
        <v>F</v>
      </c>
      <c r="F23" s="140">
        <f t="shared" si="17"/>
        <v>0.79740740740740734</v>
      </c>
      <c r="G23" s="141">
        <f t="shared" si="18"/>
        <v>2.153</v>
      </c>
      <c r="H23" s="142">
        <f t="shared" si="19"/>
        <v>2.7</v>
      </c>
      <c r="I23" s="143">
        <f t="shared" si="24"/>
        <v>8311.4959999999992</v>
      </c>
      <c r="J23" s="144">
        <f t="shared" si="25"/>
        <v>3.2315868184487499E-2</v>
      </c>
      <c r="K23" s="144">
        <f t="shared" si="26"/>
        <v>0.27198124290195752</v>
      </c>
      <c r="L23" s="144">
        <f t="shared" si="27"/>
        <v>0.10876501655057046</v>
      </c>
      <c r="M23" s="145">
        <f t="shared" si="28"/>
        <v>15.103999999999999</v>
      </c>
      <c r="N23" s="146">
        <f t="shared" si="29"/>
        <v>1.2E-2</v>
      </c>
      <c r="O23" s="146">
        <f t="shared" si="30"/>
        <v>4.5</v>
      </c>
      <c r="P23" s="147">
        <f t="shared" si="31"/>
        <v>120.65166666666667</v>
      </c>
      <c r="Q23" s="148">
        <f t="shared" si="32"/>
        <v>104</v>
      </c>
      <c r="R23" s="149">
        <f t="shared" si="33"/>
        <v>29.923892683576813</v>
      </c>
      <c r="S23" s="134">
        <f t="shared" si="34"/>
        <v>1</v>
      </c>
      <c r="T23" s="134">
        <f t="shared" si="35"/>
        <v>374</v>
      </c>
      <c r="U23" s="281" t="s">
        <v>118</v>
      </c>
      <c r="V23" s="282" t="s">
        <v>120</v>
      </c>
      <c r="W23" s="281" t="s">
        <v>118</v>
      </c>
      <c r="X23" s="282" t="s">
        <v>120</v>
      </c>
      <c r="Y23" s="281" t="s">
        <v>197</v>
      </c>
      <c r="Z23" s="281" t="s">
        <v>141</v>
      </c>
      <c r="AA23" s="281" t="s">
        <v>48</v>
      </c>
      <c r="AB23" s="281">
        <v>526</v>
      </c>
      <c r="AC23" s="281">
        <v>8311.4959999999992</v>
      </c>
      <c r="AD23" s="281">
        <v>3860.9479999999999</v>
      </c>
      <c r="AE23" s="281">
        <v>2.153</v>
      </c>
      <c r="AF23" s="281">
        <v>2.7</v>
      </c>
      <c r="AG23" s="281">
        <v>15.103999999999999</v>
      </c>
      <c r="AH23" s="281">
        <v>399.24299500000001</v>
      </c>
      <c r="AI23" s="281">
        <v>12.901884000000001</v>
      </c>
      <c r="AJ23" s="281">
        <v>108.586606</v>
      </c>
      <c r="AK23" s="281">
        <v>904</v>
      </c>
      <c r="AL23" s="281">
        <v>1</v>
      </c>
      <c r="AM23" s="281">
        <v>374</v>
      </c>
      <c r="AN23" s="281">
        <v>104</v>
      </c>
      <c r="AO23" s="281">
        <v>20.818138000000001</v>
      </c>
      <c r="AP23" s="281">
        <v>44003.6</v>
      </c>
      <c r="AQ23" s="281">
        <v>7239.1</v>
      </c>
      <c r="AR23" s="281">
        <v>40</v>
      </c>
      <c r="AS23" s="281">
        <v>6489</v>
      </c>
      <c r="AT23" s="281">
        <v>1.2E-2</v>
      </c>
      <c r="AU23" s="281">
        <v>4.5</v>
      </c>
      <c r="AV23" s="281">
        <v>74998</v>
      </c>
      <c r="AW23" s="281">
        <v>0</v>
      </c>
      <c r="AX23" s="281">
        <v>0.53</v>
      </c>
      <c r="AY23" s="290">
        <v>0.79740740740740734</v>
      </c>
      <c r="AZ23" s="291" t="s">
        <v>70</v>
      </c>
      <c r="BA23" s="292" t="s">
        <v>261</v>
      </c>
      <c r="BB23" s="291">
        <v>1</v>
      </c>
      <c r="BC23" s="291" t="s">
        <v>263</v>
      </c>
      <c r="BD23" s="293">
        <v>10</v>
      </c>
      <c r="BE23" s="294">
        <v>52431.351999999999</v>
      </c>
      <c r="BF23" s="295">
        <v>0.15852148920363524</v>
      </c>
      <c r="BG23" s="296">
        <v>0.12640620972423208</v>
      </c>
      <c r="BH23" s="294">
        <v>217085.10299999997</v>
      </c>
      <c r="BI23" s="295">
        <v>3.8286809574399956E-2</v>
      </c>
      <c r="BJ23" s="297">
        <v>3.0530185560623369E-2</v>
      </c>
      <c r="BK23" s="298">
        <v>1</v>
      </c>
      <c r="BL23" s="299" t="s">
        <v>67</v>
      </c>
      <c r="BM23">
        <v>-1</v>
      </c>
      <c r="BN23" s="300" t="s">
        <v>289</v>
      </c>
    </row>
    <row r="24" spans="1:66">
      <c r="A24" s="129" t="str">
        <f t="shared" si="20"/>
        <v>영종운수</v>
      </c>
      <c r="B24" s="129" t="str">
        <f t="shared" si="21"/>
        <v>203</v>
      </c>
      <c r="C24" s="130" t="str">
        <f t="shared" si="22"/>
        <v>71바7513</v>
      </c>
      <c r="D24" s="104" t="str">
        <f t="shared" si="23"/>
        <v>대형</v>
      </c>
      <c r="E24" s="100" t="str">
        <f t="shared" si="16"/>
        <v>D</v>
      </c>
      <c r="F24" s="150">
        <f t="shared" si="17"/>
        <v>0.81148148148148136</v>
      </c>
      <c r="G24" s="151">
        <f t="shared" si="18"/>
        <v>2.1909999999999998</v>
      </c>
      <c r="H24" s="152">
        <f t="shared" si="19"/>
        <v>2.7</v>
      </c>
      <c r="I24" s="153">
        <f t="shared" si="24"/>
        <v>8152.2420000000002</v>
      </c>
      <c r="J24" s="154">
        <f t="shared" si="25"/>
        <v>3.0196629868186099E-2</v>
      </c>
      <c r="K24" s="154">
        <f t="shared" si="26"/>
        <v>0.3071056187431595</v>
      </c>
      <c r="L24" s="154">
        <f t="shared" si="27"/>
        <v>0.10990841537824809</v>
      </c>
      <c r="M24" s="155">
        <f t="shared" si="28"/>
        <v>16.89</v>
      </c>
      <c r="N24" s="156">
        <f t="shared" si="29"/>
        <v>3.6999999999999998E-2</v>
      </c>
      <c r="O24" s="156">
        <f t="shared" si="30"/>
        <v>20.545999999999999</v>
      </c>
      <c r="P24" s="157">
        <f t="shared" si="31"/>
        <v>128.30666666666667</v>
      </c>
      <c r="Q24" s="158">
        <f t="shared" si="32"/>
        <v>107</v>
      </c>
      <c r="R24" s="159">
        <f t="shared" si="33"/>
        <v>32.306320835707687</v>
      </c>
      <c r="S24" s="131">
        <f t="shared" si="34"/>
        <v>3</v>
      </c>
      <c r="T24" s="131">
        <f t="shared" si="35"/>
        <v>1675</v>
      </c>
      <c r="U24" s="281" t="s">
        <v>118</v>
      </c>
      <c r="V24" s="282" t="s">
        <v>120</v>
      </c>
      <c r="W24" s="281" t="s">
        <v>118</v>
      </c>
      <c r="X24" s="282" t="s">
        <v>120</v>
      </c>
      <c r="Y24" s="281" t="s">
        <v>198</v>
      </c>
      <c r="Z24" s="281" t="s">
        <v>141</v>
      </c>
      <c r="AA24" s="281" t="s">
        <v>48</v>
      </c>
      <c r="AB24" s="281">
        <v>526</v>
      </c>
      <c r="AC24" s="281">
        <v>8152.2420000000002</v>
      </c>
      <c r="AD24" s="281">
        <v>3721.0160000000001</v>
      </c>
      <c r="AE24" s="281">
        <v>2.1909999999999998</v>
      </c>
      <c r="AF24" s="281">
        <v>2.7</v>
      </c>
      <c r="AG24" s="281">
        <v>16.89</v>
      </c>
      <c r="AH24" s="281">
        <v>380.779943</v>
      </c>
      <c r="AI24" s="281">
        <v>11.498271000000001</v>
      </c>
      <c r="AJ24" s="281">
        <v>116.93966</v>
      </c>
      <c r="AK24" s="281">
        <v>896</v>
      </c>
      <c r="AL24" s="281">
        <v>3</v>
      </c>
      <c r="AM24" s="281">
        <v>1675</v>
      </c>
      <c r="AN24" s="281">
        <v>107</v>
      </c>
      <c r="AO24" s="281">
        <v>21.409326</v>
      </c>
      <c r="AP24" s="281">
        <v>40576</v>
      </c>
      <c r="AQ24" s="281">
        <v>7698.4</v>
      </c>
      <c r="AR24" s="281">
        <v>83</v>
      </c>
      <c r="AS24" s="281">
        <v>20892</v>
      </c>
      <c r="AT24" s="281">
        <v>3.6999999999999998E-2</v>
      </c>
      <c r="AU24" s="281">
        <v>20.545999999999999</v>
      </c>
      <c r="AV24" s="281">
        <v>75624</v>
      </c>
      <c r="AW24" s="281">
        <v>0</v>
      </c>
      <c r="AX24" s="281">
        <v>0.54</v>
      </c>
      <c r="AY24" s="290">
        <v>0.81148148148148136</v>
      </c>
      <c r="AZ24" s="291" t="s">
        <v>67</v>
      </c>
      <c r="BA24" s="292" t="s">
        <v>261</v>
      </c>
      <c r="BB24" s="291">
        <v>1</v>
      </c>
      <c r="BC24" s="291" t="s">
        <v>264</v>
      </c>
      <c r="BD24" s="293">
        <v>8</v>
      </c>
      <c r="BE24" s="294">
        <v>52431.351999999999</v>
      </c>
      <c r="BF24" s="295">
        <v>0.15548410805809471</v>
      </c>
      <c r="BG24" s="296">
        <v>0.12617247435380943</v>
      </c>
      <c r="BH24" s="294">
        <v>217085.10299999997</v>
      </c>
      <c r="BI24" s="295">
        <v>3.755320787718907E-2</v>
      </c>
      <c r="BJ24" s="297">
        <v>3.0473732762563422E-2</v>
      </c>
      <c r="BK24" s="298">
        <v>1</v>
      </c>
      <c r="BL24" s="299" t="s">
        <v>67</v>
      </c>
      <c r="BM24">
        <v>0</v>
      </c>
      <c r="BN24" s="300" t="s">
        <v>252</v>
      </c>
    </row>
    <row r="25" spans="1:66">
      <c r="A25" s="132" t="str">
        <f t="shared" si="20"/>
        <v>영종운수</v>
      </c>
      <c r="B25" s="132" t="str">
        <f t="shared" si="21"/>
        <v>203</v>
      </c>
      <c r="C25" s="133" t="str">
        <f t="shared" si="22"/>
        <v>71바7514</v>
      </c>
      <c r="D25" s="121" t="str">
        <f t="shared" si="23"/>
        <v>대형</v>
      </c>
      <c r="E25" s="117" t="str">
        <f t="shared" si="16"/>
        <v>C</v>
      </c>
      <c r="F25" s="140">
        <f t="shared" si="17"/>
        <v>0.86407407407407411</v>
      </c>
      <c r="G25" s="141">
        <f t="shared" si="18"/>
        <v>2.3330000000000002</v>
      </c>
      <c r="H25" s="142">
        <f t="shared" si="19"/>
        <v>2.7</v>
      </c>
      <c r="I25" s="143">
        <f t="shared" si="24"/>
        <v>6823.4359999999997</v>
      </c>
      <c r="J25" s="144">
        <f t="shared" si="25"/>
        <v>1.7311006176117395E-2</v>
      </c>
      <c r="K25" s="144">
        <f t="shared" si="26"/>
        <v>0.28310591634910692</v>
      </c>
      <c r="L25" s="144">
        <f t="shared" si="27"/>
        <v>0.16648503774344775</v>
      </c>
      <c r="M25" s="145">
        <f t="shared" si="28"/>
        <v>11.445</v>
      </c>
      <c r="N25" s="146">
        <f t="shared" si="29"/>
        <v>2.9000000000000001E-2</v>
      </c>
      <c r="O25" s="146">
        <f t="shared" si="30"/>
        <v>4.3819999999999997</v>
      </c>
      <c r="P25" s="147">
        <f t="shared" si="31"/>
        <v>45.173333333333332</v>
      </c>
      <c r="Q25" s="148">
        <f t="shared" si="32"/>
        <v>104</v>
      </c>
      <c r="R25" s="149">
        <f t="shared" si="33"/>
        <v>31.176333883514996</v>
      </c>
      <c r="S25" s="134">
        <f t="shared" si="34"/>
        <v>2</v>
      </c>
      <c r="T25" s="134">
        <f t="shared" si="35"/>
        <v>299</v>
      </c>
      <c r="U25" s="281" t="s">
        <v>118</v>
      </c>
      <c r="V25" s="282" t="s">
        <v>120</v>
      </c>
      <c r="W25" s="281" t="s">
        <v>118</v>
      </c>
      <c r="X25" s="282" t="s">
        <v>120</v>
      </c>
      <c r="Y25" s="281" t="s">
        <v>199</v>
      </c>
      <c r="Z25" s="281" t="s">
        <v>141</v>
      </c>
      <c r="AA25" s="281" t="s">
        <v>48</v>
      </c>
      <c r="AB25" s="281">
        <v>526</v>
      </c>
      <c r="AC25" s="281">
        <v>6823.4359999999997</v>
      </c>
      <c r="AD25" s="281">
        <v>2925.3690000000001</v>
      </c>
      <c r="AE25" s="281">
        <v>2.3330000000000002</v>
      </c>
      <c r="AF25" s="281">
        <v>2.7</v>
      </c>
      <c r="AG25" s="281">
        <v>11.445</v>
      </c>
      <c r="AH25" s="281">
        <v>312.85189000000003</v>
      </c>
      <c r="AI25" s="281">
        <v>5.415781</v>
      </c>
      <c r="AJ25" s="281">
        <v>88.570221000000004</v>
      </c>
      <c r="AK25" s="281">
        <v>1136</v>
      </c>
      <c r="AL25" s="281">
        <v>2</v>
      </c>
      <c r="AM25" s="281">
        <v>299</v>
      </c>
      <c r="AN25" s="281">
        <v>104</v>
      </c>
      <c r="AO25" s="281">
        <v>21.810434999999998</v>
      </c>
      <c r="AP25" s="281">
        <v>30002.2</v>
      </c>
      <c r="AQ25" s="281">
        <v>2710.4</v>
      </c>
      <c r="AR25" s="281">
        <v>71</v>
      </c>
      <c r="AS25" s="281">
        <v>18686</v>
      </c>
      <c r="AT25" s="281">
        <v>2.9000000000000001E-2</v>
      </c>
      <c r="AU25" s="281">
        <v>4.3819999999999997</v>
      </c>
      <c r="AV25" s="281">
        <v>64298</v>
      </c>
      <c r="AW25" s="281">
        <v>0</v>
      </c>
      <c r="AX25" s="281">
        <v>0.46</v>
      </c>
      <c r="AY25" s="290">
        <v>0.86407407407407411</v>
      </c>
      <c r="AZ25" s="291" t="s">
        <v>69</v>
      </c>
      <c r="BA25" s="292" t="s">
        <v>261</v>
      </c>
      <c r="BB25" s="291">
        <v>1</v>
      </c>
      <c r="BC25" s="291" t="s">
        <v>323</v>
      </c>
      <c r="BD25" s="293">
        <v>10</v>
      </c>
      <c r="BE25" s="294">
        <v>52431.351999999999</v>
      </c>
      <c r="BF25" s="295">
        <v>0.13014037860400776</v>
      </c>
      <c r="BG25" s="296">
        <v>0.11245092714190745</v>
      </c>
      <c r="BH25" s="294">
        <v>217085.10299999997</v>
      </c>
      <c r="BI25" s="295">
        <v>3.1432078506096299E-2</v>
      </c>
      <c r="BJ25" s="297">
        <v>2.7159644131378766E-2</v>
      </c>
      <c r="BK25" s="298">
        <v>1</v>
      </c>
      <c r="BL25" s="299" t="s">
        <v>69</v>
      </c>
      <c r="BM25">
        <v>0</v>
      </c>
      <c r="BN25" s="300" t="s">
        <v>252</v>
      </c>
    </row>
    <row r="26" spans="1:66">
      <c r="A26" s="129" t="str">
        <f t="shared" si="20"/>
        <v>영종운수</v>
      </c>
      <c r="B26" s="129" t="str">
        <f t="shared" si="21"/>
        <v>203</v>
      </c>
      <c r="C26" s="130" t="str">
        <f t="shared" si="22"/>
        <v>73아1218</v>
      </c>
      <c r="D26" s="104" t="str">
        <f t="shared" si="23"/>
        <v>대형</v>
      </c>
      <c r="E26" s="100" t="str">
        <f t="shared" si="16"/>
        <v>S</v>
      </c>
      <c r="F26" s="150">
        <f t="shared" si="17"/>
        <v>1.0599999999999998</v>
      </c>
      <c r="G26" s="151">
        <f t="shared" si="18"/>
        <v>2.7559999999999998</v>
      </c>
      <c r="H26" s="152">
        <f t="shared" si="19"/>
        <v>2.6</v>
      </c>
      <c r="I26" s="153">
        <f t="shared" si="24"/>
        <v>6643.1660000000002</v>
      </c>
      <c r="J26" s="154">
        <f t="shared" si="25"/>
        <v>1.3342150276991122E-2</v>
      </c>
      <c r="K26" s="154">
        <f t="shared" si="26"/>
        <v>0.24904883563194938</v>
      </c>
      <c r="L26" s="154">
        <f t="shared" si="27"/>
        <v>5.0578293542566904E-2</v>
      </c>
      <c r="M26" s="155">
        <f t="shared" si="28"/>
        <v>10.778</v>
      </c>
      <c r="N26" s="156">
        <f t="shared" si="29"/>
        <v>4.4999999999999998E-2</v>
      </c>
      <c r="O26" s="156">
        <f t="shared" si="30"/>
        <v>2.77</v>
      </c>
      <c r="P26" s="157">
        <f t="shared" si="31"/>
        <v>11.82</v>
      </c>
      <c r="Q26" s="158">
        <f t="shared" si="32"/>
        <v>94</v>
      </c>
      <c r="R26" s="159">
        <f t="shared" si="33"/>
        <v>29.690893697926732</v>
      </c>
      <c r="S26" s="131">
        <f t="shared" si="34"/>
        <v>3</v>
      </c>
      <c r="T26" s="131">
        <f t="shared" si="35"/>
        <v>184</v>
      </c>
      <c r="U26" s="281" t="s">
        <v>118</v>
      </c>
      <c r="V26" s="282" t="s">
        <v>120</v>
      </c>
      <c r="W26" s="281" t="s">
        <v>118</v>
      </c>
      <c r="X26" s="282" t="s">
        <v>120</v>
      </c>
      <c r="Y26" s="281" t="s">
        <v>200</v>
      </c>
      <c r="Z26" s="281" t="s">
        <v>141</v>
      </c>
      <c r="AA26" s="281" t="s">
        <v>48</v>
      </c>
      <c r="AB26" s="281">
        <v>526</v>
      </c>
      <c r="AC26" s="281">
        <v>6643.1660000000002</v>
      </c>
      <c r="AD26" s="281">
        <v>2410.7489999999998</v>
      </c>
      <c r="AE26" s="281">
        <v>2.7559999999999998</v>
      </c>
      <c r="AF26" s="281">
        <v>2.6</v>
      </c>
      <c r="AG26" s="281">
        <v>10.778</v>
      </c>
      <c r="AH26" s="281">
        <v>303.33716199999998</v>
      </c>
      <c r="AI26" s="281">
        <v>4.0471700000000004</v>
      </c>
      <c r="AJ26" s="281">
        <v>75.545766999999998</v>
      </c>
      <c r="AK26" s="281">
        <v>336</v>
      </c>
      <c r="AL26" s="281">
        <v>3</v>
      </c>
      <c r="AM26" s="281">
        <v>184</v>
      </c>
      <c r="AN26" s="281">
        <v>94</v>
      </c>
      <c r="AO26" s="281">
        <v>21.900269999999999</v>
      </c>
      <c r="AP26" s="281">
        <v>20960.900000000001</v>
      </c>
      <c r="AQ26" s="281">
        <v>709.2</v>
      </c>
      <c r="AR26" s="281">
        <v>11</v>
      </c>
      <c r="AS26" s="281">
        <v>687</v>
      </c>
      <c r="AT26" s="281">
        <v>4.4999999999999998E-2</v>
      </c>
      <c r="AU26" s="281">
        <v>2.77</v>
      </c>
      <c r="AV26" s="281">
        <v>60738</v>
      </c>
      <c r="AW26" s="281">
        <v>0</v>
      </c>
      <c r="AX26" s="281">
        <v>0.55000000000000004</v>
      </c>
      <c r="AY26" s="290">
        <v>1.0599999999999998</v>
      </c>
      <c r="AZ26" s="291" t="s">
        <v>71</v>
      </c>
      <c r="BA26" s="292" t="s">
        <v>261</v>
      </c>
      <c r="BB26" s="291">
        <v>2</v>
      </c>
      <c r="BC26" s="291" t="s">
        <v>325</v>
      </c>
      <c r="BD26" s="293">
        <v>7</v>
      </c>
      <c r="BE26" s="294">
        <v>52431.351999999999</v>
      </c>
      <c r="BF26" s="295">
        <v>0.12670216858035627</v>
      </c>
      <c r="BG26" s="296">
        <v>0.13430429869517763</v>
      </c>
      <c r="BH26" s="294">
        <v>217085.10299999997</v>
      </c>
      <c r="BI26" s="295">
        <v>3.0601666849521227E-2</v>
      </c>
      <c r="BJ26" s="297">
        <v>3.2437766860492497E-2</v>
      </c>
      <c r="BK26" s="298">
        <v>1</v>
      </c>
      <c r="BL26" s="299" t="s">
        <v>71</v>
      </c>
      <c r="BM26">
        <v>0</v>
      </c>
      <c r="BN26" s="300" t="s">
        <v>252</v>
      </c>
    </row>
    <row r="27" spans="1:66">
      <c r="A27" s="132" t="str">
        <f t="shared" si="20"/>
        <v>영종운수</v>
      </c>
      <c r="B27" s="132" t="str">
        <f t="shared" si="21"/>
        <v>203</v>
      </c>
      <c r="C27" s="133" t="str">
        <f t="shared" si="22"/>
        <v>73아1238</v>
      </c>
      <c r="D27" s="121" t="str">
        <f t="shared" si="23"/>
        <v>대형</v>
      </c>
      <c r="E27" s="117" t="str">
        <f t="shared" si="16"/>
        <v>C</v>
      </c>
      <c r="F27" s="140">
        <f t="shared" si="17"/>
        <v>0.85793103448275865</v>
      </c>
      <c r="G27" s="141">
        <f t="shared" si="18"/>
        <v>2.488</v>
      </c>
      <c r="H27" s="142">
        <f t="shared" si="19"/>
        <v>2.9</v>
      </c>
      <c r="I27" s="143">
        <f t="shared" si="24"/>
        <v>6145.1570000000002</v>
      </c>
      <c r="J27" s="144">
        <f t="shared" si="25"/>
        <v>1.8934801837378078E-2</v>
      </c>
      <c r="K27" s="144">
        <f t="shared" si="26"/>
        <v>0.28690205849231737</v>
      </c>
      <c r="L27" s="144">
        <f t="shared" si="27"/>
        <v>0.19381115893377499</v>
      </c>
      <c r="M27" s="145">
        <f t="shared" si="28"/>
        <v>10.771000000000001</v>
      </c>
      <c r="N27" s="146">
        <f t="shared" si="29"/>
        <v>0.13</v>
      </c>
      <c r="O27" s="146">
        <f t="shared" si="30"/>
        <v>11.098000000000001</v>
      </c>
      <c r="P27" s="147">
        <f t="shared" si="31"/>
        <v>26.306666666666668</v>
      </c>
      <c r="Q27" s="148">
        <f t="shared" si="32"/>
        <v>101</v>
      </c>
      <c r="R27" s="149">
        <f t="shared" si="33"/>
        <v>30.703474320385094</v>
      </c>
      <c r="S27" s="134">
        <f t="shared" si="34"/>
        <v>8</v>
      </c>
      <c r="T27" s="134">
        <f t="shared" si="35"/>
        <v>682</v>
      </c>
      <c r="U27" s="281" t="s">
        <v>118</v>
      </c>
      <c r="V27" s="282" t="s">
        <v>120</v>
      </c>
      <c r="W27" s="281" t="s">
        <v>118</v>
      </c>
      <c r="X27" s="282" t="s">
        <v>120</v>
      </c>
      <c r="Y27" s="281" t="s">
        <v>201</v>
      </c>
      <c r="Z27" s="281" t="s">
        <v>141</v>
      </c>
      <c r="AA27" s="281" t="s">
        <v>48</v>
      </c>
      <c r="AB27" s="281">
        <v>526</v>
      </c>
      <c r="AC27" s="281">
        <v>6145.1570000000002</v>
      </c>
      <c r="AD27" s="281">
        <v>2469.9870000000001</v>
      </c>
      <c r="AE27" s="281">
        <v>2.488</v>
      </c>
      <c r="AF27" s="281">
        <v>2.9</v>
      </c>
      <c r="AG27" s="281">
        <v>10.771000000000001</v>
      </c>
      <c r="AH27" s="281">
        <v>288.32607000000002</v>
      </c>
      <c r="AI27" s="281">
        <v>5.4593970000000001</v>
      </c>
      <c r="AJ27" s="281">
        <v>82.721343000000005</v>
      </c>
      <c r="AK27" s="281">
        <v>1191</v>
      </c>
      <c r="AL27" s="281">
        <v>8</v>
      </c>
      <c r="AM27" s="281">
        <v>682</v>
      </c>
      <c r="AN27" s="281">
        <v>101</v>
      </c>
      <c r="AO27" s="281">
        <v>21.313220000000001</v>
      </c>
      <c r="AP27" s="281">
        <v>26369.4</v>
      </c>
      <c r="AQ27" s="281">
        <v>1578.4</v>
      </c>
      <c r="AR27" s="281">
        <v>43</v>
      </c>
      <c r="AS27" s="281">
        <v>11868</v>
      </c>
      <c r="AT27" s="281">
        <v>0.13</v>
      </c>
      <c r="AU27" s="281">
        <v>11.098000000000001</v>
      </c>
      <c r="AV27" s="281">
        <v>57649</v>
      </c>
      <c r="AW27" s="281">
        <v>0</v>
      </c>
      <c r="AX27" s="281">
        <v>0.48</v>
      </c>
      <c r="AY27" s="290">
        <v>0.85793103448275865</v>
      </c>
      <c r="AZ27" s="291" t="s">
        <v>69</v>
      </c>
      <c r="BA27" s="292" t="s">
        <v>261</v>
      </c>
      <c r="BB27" s="291">
        <v>2</v>
      </c>
      <c r="BC27" s="291" t="s">
        <v>346</v>
      </c>
      <c r="BD27" s="293">
        <v>6</v>
      </c>
      <c r="BE27" s="294">
        <v>52431.351999999999</v>
      </c>
      <c r="BF27" s="295">
        <v>0.11720386306269577</v>
      </c>
      <c r="BG27" s="296">
        <v>0.10055283148275417</v>
      </c>
      <c r="BH27" s="294">
        <v>217085.10299999997</v>
      </c>
      <c r="BI27" s="295">
        <v>2.8307594188072872E-2</v>
      </c>
      <c r="BJ27" s="297">
        <v>2.4285963565491484E-2</v>
      </c>
      <c r="BK27" s="298">
        <v>1</v>
      </c>
      <c r="BL27" s="299" t="s">
        <v>69</v>
      </c>
      <c r="BM27">
        <v>0</v>
      </c>
      <c r="BN27" s="300" t="s">
        <v>252</v>
      </c>
    </row>
    <row r="28" spans="1:66">
      <c r="A28" s="129" t="str">
        <f t="shared" si="20"/>
        <v>영종운수</v>
      </c>
      <c r="B28" s="129" t="str">
        <f t="shared" si="21"/>
        <v>205</v>
      </c>
      <c r="C28" s="130" t="str">
        <f t="shared" si="22"/>
        <v>70바2512</v>
      </c>
      <c r="D28" s="104" t="str">
        <f t="shared" si="23"/>
        <v>대형</v>
      </c>
      <c r="E28" s="100" t="str">
        <f t="shared" si="16"/>
        <v>A</v>
      </c>
      <c r="F28" s="150">
        <f t="shared" si="17"/>
        <v>0.9671428571428573</v>
      </c>
      <c r="G28" s="151">
        <f t="shared" si="18"/>
        <v>2.7080000000000002</v>
      </c>
      <c r="H28" s="152">
        <f t="shared" si="19"/>
        <v>2.8</v>
      </c>
      <c r="I28" s="153">
        <f t="shared" si="24"/>
        <v>7517.3490000000002</v>
      </c>
      <c r="J28" s="154">
        <f t="shared" si="25"/>
        <v>1.9526887967640141E-2</v>
      </c>
      <c r="K28" s="154">
        <f t="shared" si="26"/>
        <v>0.27255741124870347</v>
      </c>
      <c r="L28" s="154">
        <f t="shared" si="27"/>
        <v>0.12717249125988431</v>
      </c>
      <c r="M28" s="155">
        <f t="shared" si="28"/>
        <v>11.159000000000001</v>
      </c>
      <c r="N28" s="156">
        <f t="shared" si="29"/>
        <v>0</v>
      </c>
      <c r="O28" s="156">
        <f t="shared" si="30"/>
        <v>1.7430000000000001</v>
      </c>
      <c r="P28" s="157">
        <f t="shared" si="31"/>
        <v>34.361666666666665</v>
      </c>
      <c r="Q28" s="158">
        <f t="shared" si="32"/>
        <v>105</v>
      </c>
      <c r="R28" s="159">
        <f t="shared" si="33"/>
        <v>29.801047461556443</v>
      </c>
      <c r="S28" s="131">
        <f t="shared" si="34"/>
        <v>0</v>
      </c>
      <c r="T28" s="131">
        <f t="shared" si="35"/>
        <v>131</v>
      </c>
      <c r="U28" s="281" t="s">
        <v>118</v>
      </c>
      <c r="V28" s="282" t="s">
        <v>121</v>
      </c>
      <c r="W28" s="281" t="s">
        <v>118</v>
      </c>
      <c r="X28" s="282" t="s">
        <v>121</v>
      </c>
      <c r="Y28" s="281" t="s">
        <v>202</v>
      </c>
      <c r="Z28" s="281" t="s">
        <v>141</v>
      </c>
      <c r="AA28" s="281" t="s">
        <v>48</v>
      </c>
      <c r="AB28" s="281">
        <v>526</v>
      </c>
      <c r="AC28" s="281">
        <v>7517.3490000000002</v>
      </c>
      <c r="AD28" s="281">
        <v>2776.0479999999998</v>
      </c>
      <c r="AE28" s="281">
        <v>2.7080000000000002</v>
      </c>
      <c r="AF28" s="281">
        <v>2.8</v>
      </c>
      <c r="AG28" s="281">
        <v>11.159000000000001</v>
      </c>
      <c r="AH28" s="281">
        <v>356.329386</v>
      </c>
      <c r="AI28" s="281">
        <v>6.9580039999999999</v>
      </c>
      <c r="AJ28" s="281">
        <v>97.120215000000002</v>
      </c>
      <c r="AK28" s="281">
        <v>956</v>
      </c>
      <c r="AL28" s="281">
        <v>0</v>
      </c>
      <c r="AM28" s="281">
        <v>131</v>
      </c>
      <c r="AN28" s="281">
        <v>105</v>
      </c>
      <c r="AO28" s="281">
        <v>21.096629</v>
      </c>
      <c r="AP28" s="281">
        <v>32590.1</v>
      </c>
      <c r="AQ28" s="281">
        <v>2061.6999999999998</v>
      </c>
      <c r="AR28" s="281">
        <v>11</v>
      </c>
      <c r="AS28" s="281">
        <v>1536</v>
      </c>
      <c r="AT28" s="281">
        <v>0</v>
      </c>
      <c r="AU28" s="281">
        <v>1.7430000000000001</v>
      </c>
      <c r="AV28" s="281">
        <v>72214</v>
      </c>
      <c r="AW28" s="281">
        <v>0</v>
      </c>
      <c r="AX28" s="281">
        <v>0.55000000000000004</v>
      </c>
      <c r="AY28" s="290">
        <v>0.9671428571428573</v>
      </c>
      <c r="AZ28" s="291" t="s">
        <v>66</v>
      </c>
      <c r="BA28" s="292" t="s">
        <v>265</v>
      </c>
      <c r="BB28" s="291">
        <v>1</v>
      </c>
      <c r="BC28" s="291" t="s">
        <v>377</v>
      </c>
      <c r="BD28" s="293">
        <v>11</v>
      </c>
      <c r="BE28" s="294">
        <v>14373.587</v>
      </c>
      <c r="BF28" s="295">
        <v>0.52299742576435515</v>
      </c>
      <c r="BG28" s="296">
        <v>0.50581322463209788</v>
      </c>
      <c r="BH28" s="294">
        <v>217085.10299999997</v>
      </c>
      <c r="BI28" s="295">
        <v>3.4628580663132839E-2</v>
      </c>
      <c r="BJ28" s="297">
        <v>3.3490784441344193E-2</v>
      </c>
      <c r="BK28" s="298">
        <v>1</v>
      </c>
      <c r="BL28" s="299" t="s">
        <v>66</v>
      </c>
      <c r="BM28">
        <v>0</v>
      </c>
      <c r="BN28" s="300" t="s">
        <v>252</v>
      </c>
    </row>
    <row r="29" spans="1:66">
      <c r="A29" s="132" t="str">
        <f t="shared" si="20"/>
        <v>영종운수</v>
      </c>
      <c r="B29" s="132" t="str">
        <f t="shared" si="21"/>
        <v>205</v>
      </c>
      <c r="C29" s="133" t="str">
        <f t="shared" si="22"/>
        <v>71바7516</v>
      </c>
      <c r="D29" s="121" t="str">
        <f t="shared" si="23"/>
        <v>대형</v>
      </c>
      <c r="E29" s="117" t="str">
        <f t="shared" si="16"/>
        <v>B</v>
      </c>
      <c r="F29" s="140">
        <f t="shared" si="17"/>
        <v>0.92714285714285727</v>
      </c>
      <c r="G29" s="141">
        <f t="shared" si="18"/>
        <v>2.5960000000000001</v>
      </c>
      <c r="H29" s="142">
        <f t="shared" si="19"/>
        <v>2.8</v>
      </c>
      <c r="I29" s="143">
        <f t="shared" si="24"/>
        <v>6856.2380000000003</v>
      </c>
      <c r="J29" s="144">
        <f t="shared" si="25"/>
        <v>3.0531131671559814E-2</v>
      </c>
      <c r="K29" s="144">
        <f t="shared" si="26"/>
        <v>0.32128945195077541</v>
      </c>
      <c r="L29" s="144">
        <f t="shared" si="27"/>
        <v>0.1114313709646602</v>
      </c>
      <c r="M29" s="145">
        <f t="shared" si="28"/>
        <v>17.855</v>
      </c>
      <c r="N29" s="146">
        <f t="shared" si="29"/>
        <v>1.2110000000000001</v>
      </c>
      <c r="O29" s="146">
        <f t="shared" si="30"/>
        <v>21.571999999999999</v>
      </c>
      <c r="P29" s="147">
        <f t="shared" si="31"/>
        <v>370.93666666666667</v>
      </c>
      <c r="Q29" s="148">
        <f t="shared" si="32"/>
        <v>108</v>
      </c>
      <c r="R29" s="149">
        <f t="shared" si="33"/>
        <v>37.730253384360822</v>
      </c>
      <c r="S29" s="134">
        <f t="shared" si="34"/>
        <v>83</v>
      </c>
      <c r="T29" s="134">
        <f t="shared" si="35"/>
        <v>1479</v>
      </c>
      <c r="U29" s="281" t="s">
        <v>118</v>
      </c>
      <c r="V29" s="282" t="s">
        <v>121</v>
      </c>
      <c r="W29" s="281" t="s">
        <v>118</v>
      </c>
      <c r="X29" s="282" t="s">
        <v>121</v>
      </c>
      <c r="Y29" s="281" t="s">
        <v>203</v>
      </c>
      <c r="Z29" s="281" t="s">
        <v>141</v>
      </c>
      <c r="AA29" s="281" t="s">
        <v>48</v>
      </c>
      <c r="AB29" s="281">
        <v>526</v>
      </c>
      <c r="AC29" s="281">
        <v>6856.2380000000003</v>
      </c>
      <c r="AD29" s="281">
        <v>2640.6779999999999</v>
      </c>
      <c r="AE29" s="281">
        <v>2.5960000000000001</v>
      </c>
      <c r="AF29" s="281">
        <v>2.8</v>
      </c>
      <c r="AG29" s="281">
        <v>17.855</v>
      </c>
      <c r="AH29" s="281">
        <v>280.35023699999999</v>
      </c>
      <c r="AI29" s="281">
        <v>8.5594099999999997</v>
      </c>
      <c r="AJ29" s="281">
        <v>90.073573999999994</v>
      </c>
      <c r="AK29" s="281">
        <v>764</v>
      </c>
      <c r="AL29" s="281">
        <v>83</v>
      </c>
      <c r="AM29" s="281">
        <v>1479</v>
      </c>
      <c r="AN29" s="281">
        <v>108</v>
      </c>
      <c r="AO29" s="281">
        <v>24.455973</v>
      </c>
      <c r="AP29" s="281">
        <v>74643.899999999994</v>
      </c>
      <c r="AQ29" s="281">
        <v>22256.2</v>
      </c>
      <c r="AR29" s="281">
        <v>45</v>
      </c>
      <c r="AS29" s="281">
        <v>30777</v>
      </c>
      <c r="AT29" s="281">
        <v>1.2110000000000001</v>
      </c>
      <c r="AU29" s="281">
        <v>21.571999999999999</v>
      </c>
      <c r="AV29" s="281">
        <v>0</v>
      </c>
      <c r="AW29" s="281">
        <v>0</v>
      </c>
      <c r="AX29" s="281">
        <v>0.56999999999999995</v>
      </c>
      <c r="AY29" s="290">
        <v>0.92714285714285727</v>
      </c>
      <c r="AZ29" s="291" t="s">
        <v>68</v>
      </c>
      <c r="BA29" s="292" t="s">
        <v>265</v>
      </c>
      <c r="BB29" s="291">
        <v>1</v>
      </c>
      <c r="BC29" s="291" t="s">
        <v>447</v>
      </c>
      <c r="BD29" s="293">
        <v>1</v>
      </c>
      <c r="BE29" s="294">
        <v>14373.587</v>
      </c>
      <c r="BF29" s="295">
        <v>0.4770025742356449</v>
      </c>
      <c r="BG29" s="296">
        <v>0.44224952954133367</v>
      </c>
      <c r="BH29" s="294">
        <v>217085.10299999997</v>
      </c>
      <c r="BI29" s="295">
        <v>3.1583180537266074E-2</v>
      </c>
      <c r="BJ29" s="297">
        <v>2.9282120240979551E-2</v>
      </c>
      <c r="BK29" s="298">
        <v>1</v>
      </c>
      <c r="BL29" s="299" t="s">
        <v>69</v>
      </c>
      <c r="BM29">
        <v>1</v>
      </c>
      <c r="BN29" s="300" t="s">
        <v>278</v>
      </c>
    </row>
    <row r="30" spans="1:66">
      <c r="A30" s="129" t="str">
        <f t="shared" si="20"/>
        <v>영종운수</v>
      </c>
      <c r="B30" s="129" t="str">
        <f t="shared" si="21"/>
        <v>222</v>
      </c>
      <c r="C30" s="130" t="str">
        <f t="shared" si="22"/>
        <v>73아1209</v>
      </c>
      <c r="D30" s="104" t="str">
        <f t="shared" si="23"/>
        <v>대형</v>
      </c>
      <c r="E30" s="100" t="str">
        <f t="shared" si="16"/>
        <v>F</v>
      </c>
      <c r="F30" s="150">
        <f t="shared" si="17"/>
        <v>0.74807692307692308</v>
      </c>
      <c r="G30" s="151">
        <f t="shared" si="18"/>
        <v>1.9450000000000001</v>
      </c>
      <c r="H30" s="152">
        <f t="shared" si="19"/>
        <v>2.6</v>
      </c>
      <c r="I30" s="153">
        <f t="shared" si="24"/>
        <v>2104.0059999999999</v>
      </c>
      <c r="J30" s="154">
        <f t="shared" si="25"/>
        <v>1.2069128560624037E-2</v>
      </c>
      <c r="K30" s="154">
        <f t="shared" si="26"/>
        <v>0.25231916064304799</v>
      </c>
      <c r="L30" s="154">
        <f t="shared" si="27"/>
        <v>0.12214794064275483</v>
      </c>
      <c r="M30" s="155">
        <f t="shared" si="28"/>
        <v>11.442</v>
      </c>
      <c r="N30" s="156">
        <f t="shared" si="29"/>
        <v>0</v>
      </c>
      <c r="O30" s="156">
        <f t="shared" si="30"/>
        <v>4.3730000000000002</v>
      </c>
      <c r="P30" s="157">
        <f t="shared" si="31"/>
        <v>0.61</v>
      </c>
      <c r="Q30" s="158">
        <f t="shared" si="32"/>
        <v>84</v>
      </c>
      <c r="R30" s="159">
        <f t="shared" si="33"/>
        <v>29.15874111984435</v>
      </c>
      <c r="S30" s="131">
        <f t="shared" si="34"/>
        <v>0</v>
      </c>
      <c r="T30" s="131">
        <f t="shared" si="35"/>
        <v>92</v>
      </c>
      <c r="U30" s="281" t="s">
        <v>118</v>
      </c>
      <c r="V30" s="282" t="s">
        <v>122</v>
      </c>
      <c r="W30" s="281" t="s">
        <v>118</v>
      </c>
      <c r="X30" s="282" t="s">
        <v>122</v>
      </c>
      <c r="Y30" s="281" t="s">
        <v>204</v>
      </c>
      <c r="Z30" s="281" t="s">
        <v>141</v>
      </c>
      <c r="AA30" s="281" t="s">
        <v>48</v>
      </c>
      <c r="AB30" s="281">
        <v>526</v>
      </c>
      <c r="AC30" s="281">
        <v>2104.0059999999999</v>
      </c>
      <c r="AD30" s="281">
        <v>1081.99</v>
      </c>
      <c r="AE30" s="281">
        <v>1.9450000000000001</v>
      </c>
      <c r="AF30" s="281">
        <v>2.6</v>
      </c>
      <c r="AG30" s="281">
        <v>11.442</v>
      </c>
      <c r="AH30" s="281">
        <v>98.091092000000003</v>
      </c>
      <c r="AI30" s="281">
        <v>1.1838740000000001</v>
      </c>
      <c r="AJ30" s="281">
        <v>24.750261999999999</v>
      </c>
      <c r="AK30" s="281">
        <v>257</v>
      </c>
      <c r="AL30" s="281">
        <v>0</v>
      </c>
      <c r="AM30" s="281">
        <v>92</v>
      </c>
      <c r="AN30" s="281">
        <v>84</v>
      </c>
      <c r="AO30" s="281">
        <v>21.449511000000001</v>
      </c>
      <c r="AP30" s="281">
        <v>10742.6</v>
      </c>
      <c r="AQ30" s="281">
        <v>36.6</v>
      </c>
      <c r="AR30" s="281">
        <v>9</v>
      </c>
      <c r="AS30" s="281">
        <v>946</v>
      </c>
      <c r="AT30" s="281">
        <v>0</v>
      </c>
      <c r="AU30" s="281">
        <v>4.3730000000000002</v>
      </c>
      <c r="AV30" s="281">
        <v>20344</v>
      </c>
      <c r="AW30" s="281">
        <v>0</v>
      </c>
      <c r="AX30" s="281">
        <v>0.41</v>
      </c>
      <c r="AY30" s="290">
        <v>0.74807692307692308</v>
      </c>
      <c r="AZ30" s="291" t="s">
        <v>70</v>
      </c>
      <c r="BA30" s="292" t="s">
        <v>266</v>
      </c>
      <c r="BB30" s="291">
        <v>1</v>
      </c>
      <c r="BC30" s="291" t="s">
        <v>378</v>
      </c>
      <c r="BD30" s="293">
        <v>5</v>
      </c>
      <c r="BE30" s="294">
        <v>2104.0059999999999</v>
      </c>
      <c r="BF30" s="295">
        <v>1</v>
      </c>
      <c r="BG30" s="296">
        <v>0.74807692307692308</v>
      </c>
      <c r="BH30" s="294">
        <v>217085.10299999997</v>
      </c>
      <c r="BI30" s="295">
        <v>9.692079147411603E-3</v>
      </c>
      <c r="BJ30" s="297">
        <v>7.2504207468136799E-3</v>
      </c>
      <c r="BK30" s="298">
        <v>1</v>
      </c>
      <c r="BL30" s="299" t="s">
        <v>70</v>
      </c>
      <c r="BM30">
        <v>0</v>
      </c>
      <c r="BN30" s="300" t="s">
        <v>252</v>
      </c>
    </row>
    <row r="31" spans="1:66">
      <c r="A31" s="132" t="str">
        <f t="shared" si="20"/>
        <v>영종운수</v>
      </c>
      <c r="B31" s="132" t="str">
        <f t="shared" si="21"/>
        <v>예비</v>
      </c>
      <c r="C31" s="133" t="str">
        <f t="shared" si="22"/>
        <v>73아1210</v>
      </c>
      <c r="D31" s="121" t="str">
        <f t="shared" si="23"/>
        <v>저상</v>
      </c>
      <c r="E31" s="117" t="str">
        <f t="shared" si="16"/>
        <v>D</v>
      </c>
      <c r="F31" s="140">
        <f t="shared" si="17"/>
        <v>0.82523809523809522</v>
      </c>
      <c r="G31" s="141">
        <f t="shared" si="18"/>
        <v>1.7330000000000001</v>
      </c>
      <c r="H31" s="142">
        <f t="shared" si="19"/>
        <v>2.1</v>
      </c>
      <c r="I31" s="143">
        <f t="shared" si="24"/>
        <v>1454.7809999999999</v>
      </c>
      <c r="J31" s="144">
        <f t="shared" si="25"/>
        <v>2.0847683283589859E-2</v>
      </c>
      <c r="K31" s="144">
        <f t="shared" si="26"/>
        <v>0.26185925975252272</v>
      </c>
      <c r="L31" s="144">
        <f t="shared" si="27"/>
        <v>0.17940844704460673</v>
      </c>
      <c r="M31" s="145">
        <f t="shared" si="28"/>
        <v>15.273</v>
      </c>
      <c r="N31" s="146">
        <f t="shared" si="29"/>
        <v>0</v>
      </c>
      <c r="O31" s="146">
        <f t="shared" si="30"/>
        <v>4.2619999999999996</v>
      </c>
      <c r="P31" s="147">
        <f t="shared" si="31"/>
        <v>9.2350000000000012</v>
      </c>
      <c r="Q31" s="148">
        <f t="shared" si="32"/>
        <v>92</v>
      </c>
      <c r="R31" s="149">
        <f t="shared" si="33"/>
        <v>30.645779122865395</v>
      </c>
      <c r="S31" s="134">
        <f t="shared" si="34"/>
        <v>0</v>
      </c>
      <c r="T31" s="134">
        <f t="shared" si="35"/>
        <v>62</v>
      </c>
      <c r="U31" s="281" t="s">
        <v>118</v>
      </c>
      <c r="V31" s="282" t="s">
        <v>91</v>
      </c>
      <c r="W31" s="281" t="s">
        <v>118</v>
      </c>
      <c r="X31" s="282" t="s">
        <v>91</v>
      </c>
      <c r="Y31" s="281" t="s">
        <v>234</v>
      </c>
      <c r="Z31" s="281" t="s">
        <v>169</v>
      </c>
      <c r="AA31" s="281" t="s">
        <v>48</v>
      </c>
      <c r="AB31" s="281">
        <v>526</v>
      </c>
      <c r="AC31" s="281">
        <v>1454.7809999999999</v>
      </c>
      <c r="AD31" s="281">
        <v>839.30200000000002</v>
      </c>
      <c r="AE31" s="281">
        <v>1.7330000000000001</v>
      </c>
      <c r="AF31" s="281">
        <v>2.1</v>
      </c>
      <c r="AG31" s="281">
        <v>15.273</v>
      </c>
      <c r="AH31" s="281">
        <v>66.180543</v>
      </c>
      <c r="AI31" s="281">
        <v>1.3797109999999999</v>
      </c>
      <c r="AJ31" s="281">
        <v>17.329988</v>
      </c>
      <c r="AK31" s="281">
        <v>261</v>
      </c>
      <c r="AL31" s="281">
        <v>0</v>
      </c>
      <c r="AM31" s="281">
        <v>62</v>
      </c>
      <c r="AN31" s="281">
        <v>92</v>
      </c>
      <c r="AO31" s="281">
        <v>21.982004</v>
      </c>
      <c r="AP31" s="281">
        <v>6117.4</v>
      </c>
      <c r="AQ31" s="281">
        <v>554.1</v>
      </c>
      <c r="AR31" s="281">
        <v>13</v>
      </c>
      <c r="AS31" s="281">
        <v>2564</v>
      </c>
      <c r="AT31" s="281">
        <v>0</v>
      </c>
      <c r="AU31" s="281">
        <v>4.2619999999999996</v>
      </c>
      <c r="AV31" s="281">
        <v>13182</v>
      </c>
      <c r="AW31" s="281">
        <v>0</v>
      </c>
      <c r="AX31" s="281">
        <v>0.42</v>
      </c>
      <c r="AY31" s="290">
        <v>0.82523809523809522</v>
      </c>
      <c r="AZ31" s="291" t="s">
        <v>67</v>
      </c>
      <c r="BA31" s="292" t="s">
        <v>267</v>
      </c>
      <c r="BB31" s="291">
        <v>4</v>
      </c>
      <c r="BC31" s="291" t="s">
        <v>513</v>
      </c>
      <c r="BD31" s="293">
        <v>6</v>
      </c>
      <c r="BE31" s="294">
        <v>1454.7809999999999</v>
      </c>
      <c r="BF31" s="295">
        <v>1</v>
      </c>
      <c r="BG31" s="296">
        <v>0.82523809523809522</v>
      </c>
      <c r="BH31" s="294">
        <v>217085.10299999997</v>
      </c>
      <c r="BI31" s="295">
        <v>6.7014317421863817E-3</v>
      </c>
      <c r="BJ31" s="297">
        <v>5.53027676629E-3</v>
      </c>
      <c r="BK31" s="298">
        <v>1</v>
      </c>
      <c r="BL31" s="299" t="s">
        <v>67</v>
      </c>
      <c r="BM31">
        <v>0</v>
      </c>
      <c r="BN31" s="300" t="s">
        <v>252</v>
      </c>
    </row>
    <row r="32" spans="1:66">
      <c r="A32" s="129" t="str">
        <f t="shared" si="20"/>
        <v>영종운수</v>
      </c>
      <c r="B32" s="129" t="str">
        <f t="shared" si="21"/>
        <v>e음13</v>
      </c>
      <c r="C32" s="130" t="str">
        <f t="shared" si="22"/>
        <v>73아1568</v>
      </c>
      <c r="D32" s="104" t="str">
        <f t="shared" si="23"/>
        <v>중형</v>
      </c>
      <c r="E32" s="100" t="str">
        <f t="shared" si="16"/>
        <v>B</v>
      </c>
      <c r="F32" s="150">
        <f t="shared" si="17"/>
        <v>0.93124999999999991</v>
      </c>
      <c r="G32" s="151">
        <f t="shared" si="18"/>
        <v>2.98</v>
      </c>
      <c r="H32" s="152">
        <f t="shared" si="19"/>
        <v>3.2</v>
      </c>
      <c r="I32" s="153">
        <f t="shared" si="24"/>
        <v>6137.473</v>
      </c>
      <c r="J32" s="154">
        <f t="shared" si="25"/>
        <v>2.1370754292319712E-2</v>
      </c>
      <c r="K32" s="154">
        <f t="shared" si="26"/>
        <v>0.3668002760583392</v>
      </c>
      <c r="L32" s="154">
        <f t="shared" si="27"/>
        <v>0.17710872210761661</v>
      </c>
      <c r="M32" s="155">
        <f t="shared" si="28"/>
        <v>8.3420000000000005</v>
      </c>
      <c r="N32" s="156">
        <f t="shared" si="29"/>
        <v>3.3000000000000002E-2</v>
      </c>
      <c r="O32" s="156">
        <f t="shared" si="30"/>
        <v>17.809000000000001</v>
      </c>
      <c r="P32" s="157">
        <f t="shared" si="31"/>
        <v>0</v>
      </c>
      <c r="Q32" s="158">
        <f t="shared" si="32"/>
        <v>89</v>
      </c>
      <c r="R32" s="159">
        <f t="shared" si="33"/>
        <v>28.218149901908451</v>
      </c>
      <c r="S32" s="131">
        <f t="shared" si="34"/>
        <v>2</v>
      </c>
      <c r="T32" s="131">
        <f t="shared" si="35"/>
        <v>1093</v>
      </c>
      <c r="U32" s="281" t="s">
        <v>118</v>
      </c>
      <c r="V32" s="282" t="s">
        <v>123</v>
      </c>
      <c r="W32" s="281" t="s">
        <v>118</v>
      </c>
      <c r="X32" s="282" t="s">
        <v>123</v>
      </c>
      <c r="Y32" s="281" t="s">
        <v>205</v>
      </c>
      <c r="Z32" s="281" t="s">
        <v>166</v>
      </c>
      <c r="AA32" s="281" t="s">
        <v>48</v>
      </c>
      <c r="AB32" s="281">
        <v>526</v>
      </c>
      <c r="AC32" s="281">
        <v>6137.473</v>
      </c>
      <c r="AD32" s="281">
        <v>2059.8890000000001</v>
      </c>
      <c r="AE32" s="281">
        <v>2.98</v>
      </c>
      <c r="AF32" s="281">
        <v>3.2</v>
      </c>
      <c r="AG32" s="281">
        <v>8.3420000000000005</v>
      </c>
      <c r="AH32" s="281">
        <v>355.492974</v>
      </c>
      <c r="AI32" s="281">
        <v>7.5971529999999996</v>
      </c>
      <c r="AJ32" s="281">
        <v>130.39492100000001</v>
      </c>
      <c r="AK32" s="281">
        <v>1087</v>
      </c>
      <c r="AL32" s="281">
        <v>2</v>
      </c>
      <c r="AM32" s="281">
        <v>1093</v>
      </c>
      <c r="AN32" s="281">
        <v>89</v>
      </c>
      <c r="AO32" s="281">
        <v>17.264681</v>
      </c>
      <c r="AP32" s="281">
        <v>3310.9</v>
      </c>
      <c r="AQ32" s="281">
        <v>0</v>
      </c>
      <c r="AR32" s="281">
        <v>138</v>
      </c>
      <c r="AS32" s="281">
        <v>55438</v>
      </c>
      <c r="AT32" s="281">
        <v>3.3000000000000002E-2</v>
      </c>
      <c r="AU32" s="281">
        <v>17.809000000000001</v>
      </c>
      <c r="AV32" s="281">
        <v>54311</v>
      </c>
      <c r="AW32" s="281">
        <v>0</v>
      </c>
      <c r="AX32" s="281">
        <v>0.54</v>
      </c>
      <c r="AY32" s="290">
        <v>0.93124999999999991</v>
      </c>
      <c r="AZ32" s="291" t="s">
        <v>68</v>
      </c>
      <c r="BA32" s="292" t="s">
        <v>268</v>
      </c>
      <c r="BB32" s="291">
        <v>2</v>
      </c>
      <c r="BC32" s="291" t="s">
        <v>382</v>
      </c>
      <c r="BD32" s="293">
        <v>7</v>
      </c>
      <c r="BE32" s="294">
        <v>12898.034</v>
      </c>
      <c r="BF32" s="295">
        <v>0.47584562112334328</v>
      </c>
      <c r="BG32" s="296">
        <v>0.44313123467111337</v>
      </c>
      <c r="BH32" s="294">
        <v>217085.10299999997</v>
      </c>
      <c r="BI32" s="295">
        <v>2.8272197931518132E-2</v>
      </c>
      <c r="BJ32" s="297">
        <v>2.6328484323726257E-2</v>
      </c>
      <c r="BK32" s="298">
        <v>1</v>
      </c>
      <c r="BL32" s="299" t="s">
        <v>69</v>
      </c>
      <c r="BM32">
        <v>1</v>
      </c>
      <c r="BN32" s="300" t="s">
        <v>278</v>
      </c>
    </row>
    <row r="33" spans="1:66">
      <c r="A33" s="132" t="str">
        <f t="shared" si="20"/>
        <v>영종운수</v>
      </c>
      <c r="B33" s="132" t="str">
        <f t="shared" si="21"/>
        <v>e음13</v>
      </c>
      <c r="C33" s="133" t="str">
        <f t="shared" si="22"/>
        <v>73아9158</v>
      </c>
      <c r="D33" s="121" t="str">
        <f t="shared" si="23"/>
        <v>중형</v>
      </c>
      <c r="E33" s="117" t="str">
        <f t="shared" si="16"/>
        <v>B</v>
      </c>
      <c r="F33" s="140">
        <f t="shared" si="17"/>
        <v>0.94843750000000004</v>
      </c>
      <c r="G33" s="141">
        <f t="shared" si="18"/>
        <v>3.0350000000000001</v>
      </c>
      <c r="H33" s="142">
        <f t="shared" si="19"/>
        <v>3.2</v>
      </c>
      <c r="I33" s="143">
        <f t="shared" si="24"/>
        <v>6760.5609999999997</v>
      </c>
      <c r="J33" s="144">
        <f t="shared" si="25"/>
        <v>1.0763563937099188E-2</v>
      </c>
      <c r="K33" s="144">
        <f t="shared" si="26"/>
        <v>0.31133964986311119</v>
      </c>
      <c r="L33" s="144">
        <f t="shared" si="27"/>
        <v>0.15871463921411255</v>
      </c>
      <c r="M33" s="145">
        <f t="shared" si="28"/>
        <v>4.7969999999999997</v>
      </c>
      <c r="N33" s="146">
        <f t="shared" si="29"/>
        <v>5.8999999999999997E-2</v>
      </c>
      <c r="O33" s="146">
        <f t="shared" si="30"/>
        <v>4.0529999999999999</v>
      </c>
      <c r="P33" s="147">
        <f t="shared" si="31"/>
        <v>2.3333333333333331E-2</v>
      </c>
      <c r="Q33" s="148">
        <f t="shared" si="32"/>
        <v>91</v>
      </c>
      <c r="R33" s="149">
        <f t="shared" si="33"/>
        <v>27.758050052373161</v>
      </c>
      <c r="S33" s="134">
        <f t="shared" si="34"/>
        <v>4</v>
      </c>
      <c r="T33" s="134">
        <f t="shared" si="35"/>
        <v>274</v>
      </c>
      <c r="U33" s="281" t="s">
        <v>118</v>
      </c>
      <c r="V33" s="282" t="s">
        <v>123</v>
      </c>
      <c r="W33" s="281" t="s">
        <v>118</v>
      </c>
      <c r="X33" s="282" t="s">
        <v>123</v>
      </c>
      <c r="Y33" s="281" t="s">
        <v>285</v>
      </c>
      <c r="Z33" s="281" t="s">
        <v>166</v>
      </c>
      <c r="AA33" s="281" t="s">
        <v>194</v>
      </c>
      <c r="AB33" s="281">
        <v>526</v>
      </c>
      <c r="AC33" s="281">
        <v>6760.5609999999997</v>
      </c>
      <c r="AD33" s="281">
        <v>2227.306</v>
      </c>
      <c r="AE33" s="281">
        <v>3.0350000000000001</v>
      </c>
      <c r="AF33" s="281">
        <v>3.2</v>
      </c>
      <c r="AG33" s="281">
        <v>4.7969999999999997</v>
      </c>
      <c r="AH33" s="281">
        <v>359.27765399999998</v>
      </c>
      <c r="AI33" s="281">
        <v>3.867108</v>
      </c>
      <c r="AJ33" s="281">
        <v>111.85737899999999</v>
      </c>
      <c r="AK33" s="281">
        <v>1073</v>
      </c>
      <c r="AL33" s="281">
        <v>4</v>
      </c>
      <c r="AM33" s="281">
        <v>274</v>
      </c>
      <c r="AN33" s="281">
        <v>91</v>
      </c>
      <c r="AO33" s="281">
        <v>18.817091999999999</v>
      </c>
      <c r="AP33" s="281">
        <v>805.1</v>
      </c>
      <c r="AQ33" s="281">
        <v>1.4</v>
      </c>
      <c r="AR33" s="281">
        <v>48</v>
      </c>
      <c r="AS33" s="281">
        <v>13397</v>
      </c>
      <c r="AT33" s="281">
        <v>5.8999999999999997E-2</v>
      </c>
      <c r="AU33" s="281">
        <v>4.0529999999999999</v>
      </c>
      <c r="AV33" s="281">
        <v>60492</v>
      </c>
      <c r="AW33" s="281">
        <v>0</v>
      </c>
      <c r="AX33" s="281">
        <v>0.43</v>
      </c>
      <c r="AY33" s="290">
        <v>0.94843750000000004</v>
      </c>
      <c r="AZ33" s="291" t="s">
        <v>68</v>
      </c>
      <c r="BA33" s="292" t="s">
        <v>268</v>
      </c>
      <c r="BB33" s="291">
        <v>1</v>
      </c>
      <c r="BC33" s="291" t="s">
        <v>293</v>
      </c>
      <c r="BD33" s="293">
        <v>7</v>
      </c>
      <c r="BE33" s="294">
        <v>12898.034</v>
      </c>
      <c r="BF33" s="295">
        <v>0.52415437887665672</v>
      </c>
      <c r="BG33" s="296">
        <v>0.49712766871582914</v>
      </c>
      <c r="BH33" s="294">
        <v>217085.10299999997</v>
      </c>
      <c r="BI33" s="295">
        <v>3.114244555048994E-2</v>
      </c>
      <c r="BJ33" s="297">
        <v>2.9536663201792802E-2</v>
      </c>
      <c r="BK33" s="298">
        <v>1</v>
      </c>
      <c r="BL33" s="299" t="s">
        <v>69</v>
      </c>
      <c r="BM33">
        <v>1</v>
      </c>
      <c r="BN33" s="300" t="s">
        <v>278</v>
      </c>
    </row>
  </sheetData>
  <sortState xmlns:xlrd2="http://schemas.microsoft.com/office/spreadsheetml/2017/richdata2" ref="U5:AX33">
    <sortCondition ref="Y5:Y33"/>
    <sortCondition ref="U5:U33"/>
  </sortState>
  <phoneticPr fontId="4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1" customWidth="1"/>
    <col min="4" max="4" width="10.140625" style="9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0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1"/>
      <c r="B1" s="29"/>
      <c r="C1" s="90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04"/>
      <c r="R1" s="204"/>
    </row>
    <row r="2" spans="1:78" ht="45" customHeight="1">
      <c r="A2" s="9" t="s">
        <v>32</v>
      </c>
      <c r="B2" s="30"/>
      <c r="C2" s="89"/>
      <c r="D2" s="96"/>
      <c r="E2" s="9"/>
      <c r="F2" s="33"/>
      <c r="G2" s="9"/>
      <c r="H2" s="9"/>
      <c r="I2" s="9"/>
      <c r="J2" s="9"/>
      <c r="K2" s="9"/>
      <c r="L2" s="9"/>
      <c r="M2" s="9"/>
      <c r="N2" s="9"/>
      <c r="O2" s="9"/>
      <c r="P2" s="9"/>
      <c r="Q2" s="205"/>
      <c r="R2" s="205"/>
      <c r="S2" s="9"/>
      <c r="T2" s="9"/>
      <c r="U2" s="9"/>
      <c r="V2" s="9"/>
      <c r="W2" s="9"/>
      <c r="X2" s="9"/>
      <c r="Y2" s="9"/>
    </row>
    <row r="3" spans="1:78" ht="30.75" customHeight="1">
      <c r="A3" s="23" t="s">
        <v>156</v>
      </c>
      <c r="B3" s="31"/>
      <c r="E3" s="10"/>
      <c r="F3" s="7"/>
      <c r="G3" s="10"/>
      <c r="H3" s="10"/>
      <c r="X3" s="10"/>
      <c r="Y3" s="10"/>
    </row>
    <row r="4" spans="1:78" ht="27">
      <c r="A4" s="110" t="s">
        <v>38</v>
      </c>
      <c r="B4" s="111" t="s">
        <v>49</v>
      </c>
      <c r="C4" s="112" t="s">
        <v>142</v>
      </c>
      <c r="D4" s="112" t="s">
        <v>157</v>
      </c>
      <c r="E4" s="113" t="s">
        <v>146</v>
      </c>
      <c r="F4" s="111" t="s">
        <v>150</v>
      </c>
      <c r="G4" s="113" t="s">
        <v>148</v>
      </c>
      <c r="H4" s="113" t="s">
        <v>152</v>
      </c>
      <c r="I4" s="114" t="s">
        <v>154</v>
      </c>
      <c r="J4" s="113" t="s">
        <v>11</v>
      </c>
      <c r="K4" s="113" t="s">
        <v>12</v>
      </c>
      <c r="L4" s="113" t="s">
        <v>13</v>
      </c>
      <c r="M4" s="113" t="s">
        <v>73</v>
      </c>
      <c r="N4" s="113" t="s">
        <v>6</v>
      </c>
      <c r="O4" s="113" t="s">
        <v>7</v>
      </c>
      <c r="P4" s="113" t="s">
        <v>163</v>
      </c>
      <c r="Q4" s="207" t="s">
        <v>43</v>
      </c>
      <c r="R4" s="207" t="s">
        <v>44</v>
      </c>
      <c r="S4" s="12"/>
      <c r="T4" s="12" t="s">
        <v>42</v>
      </c>
      <c r="U4" s="12" t="s">
        <v>159</v>
      </c>
      <c r="V4" s="12" t="s">
        <v>160</v>
      </c>
      <c r="W4" s="12" t="s">
        <v>3</v>
      </c>
      <c r="X4" s="12" t="s">
        <v>19</v>
      </c>
      <c r="Y4" s="13" t="s">
        <v>8</v>
      </c>
      <c r="Z4" s="14" t="s">
        <v>15</v>
      </c>
      <c r="AA4" s="13" t="s">
        <v>2</v>
      </c>
      <c r="AB4" s="13" t="s">
        <v>20</v>
      </c>
      <c r="AC4" s="13" t="s">
        <v>21</v>
      </c>
      <c r="AD4" s="15" t="s">
        <v>22</v>
      </c>
      <c r="AE4" s="12" t="s">
        <v>23</v>
      </c>
      <c r="AF4" s="12" t="s">
        <v>24</v>
      </c>
      <c r="AG4" s="12" t="s">
        <v>17</v>
      </c>
      <c r="AH4" s="12" t="s">
        <v>25</v>
      </c>
      <c r="AI4" s="12" t="s">
        <v>39</v>
      </c>
      <c r="AJ4" s="12" t="s">
        <v>27</v>
      </c>
      <c r="AK4" s="12" t="s">
        <v>40</v>
      </c>
      <c r="AL4" s="12" t="s">
        <v>41</v>
      </c>
      <c r="AM4" s="12" t="s">
        <v>305</v>
      </c>
      <c r="AN4" s="12"/>
      <c r="AO4" t="s">
        <v>167</v>
      </c>
      <c r="AP4" t="s">
        <v>306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307</v>
      </c>
      <c r="AY4" t="s">
        <v>126</v>
      </c>
      <c r="AZ4" t="s">
        <v>308</v>
      </c>
      <c r="BA4" t="s">
        <v>309</v>
      </c>
      <c r="BB4" t="s">
        <v>310</v>
      </c>
      <c r="BC4" t="s">
        <v>311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15" t="str">
        <f>BI5</f>
        <v>영종운수</v>
      </c>
      <c r="B5" s="116" t="str">
        <f>IF(BJ5="NULL", E5, BJ5)</f>
        <v>강기완</v>
      </c>
      <c r="C5" s="117" t="str">
        <f>BK5</f>
        <v>S</v>
      </c>
      <c r="D5" s="118">
        <f>BL5</f>
        <v>1.0742083206962878</v>
      </c>
      <c r="E5" s="119">
        <f>U5</f>
        <v>6104</v>
      </c>
      <c r="F5" s="120" t="str">
        <f t="shared" ref="F5:I6" si="0">BN5</f>
        <v>e음13</v>
      </c>
      <c r="G5" s="121" t="str">
        <f t="shared" si="0"/>
        <v>73아1568</v>
      </c>
      <c r="H5" s="122">
        <f t="shared" si="0"/>
        <v>2</v>
      </c>
      <c r="I5" s="123">
        <f t="shared" si="0"/>
        <v>751.75800000000004</v>
      </c>
      <c r="J5" s="124">
        <f>AB5/AA5</f>
        <v>1.001612235495266E-2</v>
      </c>
      <c r="K5" s="124">
        <f>AC5/AA5</f>
        <v>0.26927111001676207</v>
      </c>
      <c r="L5" s="124">
        <f>AD5/I5</f>
        <v>7.3161841975742187E-2</v>
      </c>
      <c r="M5" s="125">
        <f>Z5</f>
        <v>4.6280000000000001</v>
      </c>
      <c r="N5" s="126">
        <f>BV5</f>
        <v>0.26604306172997161</v>
      </c>
      <c r="O5" s="126">
        <f>BW5</f>
        <v>6.7840980741142758</v>
      </c>
      <c r="P5" s="208">
        <f>AK5</f>
        <v>0</v>
      </c>
      <c r="Q5" s="209">
        <f>AE5</f>
        <v>2</v>
      </c>
      <c r="R5" s="209">
        <f>AF5</f>
        <v>51</v>
      </c>
      <c r="T5">
        <v>526</v>
      </c>
      <c r="U5">
        <v>6104</v>
      </c>
      <c r="V5" t="s">
        <v>379</v>
      </c>
      <c r="W5">
        <v>751.75800000000004</v>
      </c>
      <c r="X5">
        <v>218.78299999999999</v>
      </c>
      <c r="Y5">
        <v>3.4359999999999999</v>
      </c>
      <c r="Z5">
        <v>4.6280000000000001</v>
      </c>
      <c r="AA5">
        <v>38.297755000000002</v>
      </c>
      <c r="AB5">
        <v>0.38359500000000002</v>
      </c>
      <c r="AC5">
        <v>10.312479</v>
      </c>
      <c r="AD5" s="1">
        <v>55</v>
      </c>
      <c r="AE5">
        <v>2</v>
      </c>
      <c r="AF5">
        <v>51</v>
      </c>
      <c r="AG5">
        <v>60</v>
      </c>
      <c r="AH5">
        <v>19.629296</v>
      </c>
      <c r="AI5">
        <v>0</v>
      </c>
      <c r="AJ5">
        <v>0</v>
      </c>
      <c r="AK5">
        <v>0</v>
      </c>
      <c r="AL5">
        <v>0</v>
      </c>
      <c r="AM5">
        <v>1.0742083206962878</v>
      </c>
      <c r="AN5" t="s">
        <v>71</v>
      </c>
      <c r="AO5">
        <v>410.65</v>
      </c>
      <c r="AP5" t="s">
        <v>406</v>
      </c>
      <c r="AQ5" t="s">
        <v>118</v>
      </c>
      <c r="AR5" t="s">
        <v>123</v>
      </c>
      <c r="AS5" t="s">
        <v>118</v>
      </c>
      <c r="AT5" t="s">
        <v>123</v>
      </c>
      <c r="AU5" t="s">
        <v>205</v>
      </c>
      <c r="AV5" t="s">
        <v>379</v>
      </c>
      <c r="AW5" t="s">
        <v>71</v>
      </c>
      <c r="AX5">
        <v>6104</v>
      </c>
      <c r="AY5" t="s">
        <v>407</v>
      </c>
      <c r="AZ5">
        <v>1</v>
      </c>
      <c r="BA5" t="s">
        <v>408</v>
      </c>
      <c r="BB5">
        <v>2</v>
      </c>
      <c r="BC5">
        <v>1</v>
      </c>
      <c r="BE5" t="s">
        <v>71</v>
      </c>
      <c r="BF5">
        <v>0</v>
      </c>
      <c r="BG5" t="s">
        <v>252</v>
      </c>
      <c r="BI5" t="s">
        <v>118</v>
      </c>
      <c r="BJ5" t="s">
        <v>379</v>
      </c>
      <c r="BK5" t="s">
        <v>71</v>
      </c>
      <c r="BL5">
        <v>1.0742083206962878</v>
      </c>
      <c r="BM5">
        <v>6104</v>
      </c>
      <c r="BN5" t="s">
        <v>123</v>
      </c>
      <c r="BO5" t="s">
        <v>205</v>
      </c>
      <c r="BP5">
        <v>2</v>
      </c>
      <c r="BQ5">
        <v>751.75800000000004</v>
      </c>
      <c r="BR5">
        <v>1.001612235495266E-2</v>
      </c>
      <c r="BS5">
        <v>0.26927111001676207</v>
      </c>
      <c r="BT5">
        <v>7.3161841975742187E-2</v>
      </c>
      <c r="BU5">
        <v>4.6280000000000001</v>
      </c>
      <c r="BV5">
        <v>0.26604306172997161</v>
      </c>
      <c r="BW5">
        <v>6.7840980741142758</v>
      </c>
      <c r="BX5">
        <v>0</v>
      </c>
      <c r="BY5">
        <v>2</v>
      </c>
      <c r="BZ5">
        <v>51</v>
      </c>
    </row>
    <row r="6" spans="1:78" ht="16.5">
      <c r="A6" s="98" t="str">
        <f>BI6</f>
        <v>영종운수</v>
      </c>
      <c r="B6" s="99" t="str">
        <f>IF(BJ6="NULL", E6, BJ6)</f>
        <v>강동진</v>
      </c>
      <c r="C6" s="100" t="str">
        <f>BK6</f>
        <v>D</v>
      </c>
      <c r="D6" s="101">
        <f>BL6</f>
        <v>0.82950108492339991</v>
      </c>
      <c r="E6" s="102">
        <f>U6</f>
        <v>2185</v>
      </c>
      <c r="F6" s="103" t="str">
        <f t="shared" si="0"/>
        <v>203</v>
      </c>
      <c r="G6" s="104" t="str">
        <f t="shared" si="0"/>
        <v>70바2526</v>
      </c>
      <c r="H6" s="105">
        <f t="shared" si="0"/>
        <v>10</v>
      </c>
      <c r="I6" s="106">
        <f t="shared" si="0"/>
        <v>2607.0129999999999</v>
      </c>
      <c r="J6" s="107">
        <f>AB6/AA6</f>
        <v>3.476598029152432E-2</v>
      </c>
      <c r="K6" s="107">
        <f>AC6/AA6</f>
        <v>0.29209994618663804</v>
      </c>
      <c r="L6" s="107">
        <f>AD6/I6</f>
        <v>0.15650094571833742</v>
      </c>
      <c r="M6" s="108">
        <f>Z6</f>
        <v>15.606999999999999</v>
      </c>
      <c r="N6" s="109">
        <f>BV6</f>
        <v>0.69044534875737096</v>
      </c>
      <c r="O6" s="109">
        <f>BW6</f>
        <v>16.992627194417519</v>
      </c>
      <c r="P6" s="210">
        <f>AK6</f>
        <v>20</v>
      </c>
      <c r="Q6" s="211">
        <f>AE6</f>
        <v>18</v>
      </c>
      <c r="R6" s="211">
        <f>AF6</f>
        <v>443</v>
      </c>
      <c r="T6">
        <v>526</v>
      </c>
      <c r="U6">
        <v>2185</v>
      </c>
      <c r="V6" t="s">
        <v>294</v>
      </c>
      <c r="W6">
        <v>2607.0129999999999</v>
      </c>
      <c r="X6">
        <v>1159.6420000000001</v>
      </c>
      <c r="Y6">
        <v>2.2480000000000002</v>
      </c>
      <c r="Z6">
        <v>15.606999999999999</v>
      </c>
      <c r="AA6">
        <v>116.93192500000001</v>
      </c>
      <c r="AB6">
        <v>4.0652530000000002</v>
      </c>
      <c r="AC6">
        <v>34.155808999999998</v>
      </c>
      <c r="AD6" s="1">
        <v>408</v>
      </c>
      <c r="AE6">
        <v>18</v>
      </c>
      <c r="AF6">
        <v>443</v>
      </c>
      <c r="AG6">
        <v>107</v>
      </c>
      <c r="AH6">
        <v>22.295134000000001</v>
      </c>
      <c r="AI6">
        <v>16318.8</v>
      </c>
      <c r="AJ6">
        <v>2435.3000000000002</v>
      </c>
      <c r="AK6">
        <v>20</v>
      </c>
      <c r="AL6">
        <v>6074</v>
      </c>
      <c r="AM6">
        <v>0.82950108492339991</v>
      </c>
      <c r="AN6" t="s">
        <v>67</v>
      </c>
      <c r="AO6">
        <v>416.85</v>
      </c>
      <c r="AP6" t="s">
        <v>409</v>
      </c>
      <c r="AQ6" t="s">
        <v>118</v>
      </c>
      <c r="AR6" t="s">
        <v>120</v>
      </c>
      <c r="AS6" t="s">
        <v>118</v>
      </c>
      <c r="AT6" t="s">
        <v>120</v>
      </c>
      <c r="AU6" t="s">
        <v>196</v>
      </c>
      <c r="AV6" t="s">
        <v>294</v>
      </c>
      <c r="AW6" t="s">
        <v>67</v>
      </c>
      <c r="AX6">
        <v>2185</v>
      </c>
      <c r="AY6" t="s">
        <v>317</v>
      </c>
      <c r="AZ6">
        <v>3</v>
      </c>
      <c r="BA6" t="s">
        <v>283</v>
      </c>
      <c r="BB6">
        <v>10</v>
      </c>
      <c r="BC6">
        <v>1</v>
      </c>
      <c r="BE6" t="s">
        <v>67</v>
      </c>
      <c r="BF6">
        <v>0</v>
      </c>
      <c r="BG6" t="s">
        <v>252</v>
      </c>
      <c r="BI6" t="s">
        <v>118</v>
      </c>
      <c r="BJ6" t="s">
        <v>294</v>
      </c>
      <c r="BK6" t="s">
        <v>67</v>
      </c>
      <c r="BL6">
        <v>0.82950108492339991</v>
      </c>
      <c r="BM6">
        <v>2185</v>
      </c>
      <c r="BN6" t="s">
        <v>120</v>
      </c>
      <c r="BO6" t="s">
        <v>196</v>
      </c>
      <c r="BP6">
        <v>10</v>
      </c>
      <c r="BQ6">
        <v>2607.0129999999999</v>
      </c>
      <c r="BR6">
        <v>3.476598029152432E-2</v>
      </c>
      <c r="BS6">
        <v>0.29209994618663804</v>
      </c>
      <c r="BT6">
        <v>0.15650094571833742</v>
      </c>
      <c r="BU6">
        <v>15.606999999999999</v>
      </c>
      <c r="BV6">
        <v>0.69044534875737096</v>
      </c>
      <c r="BW6">
        <v>16.992627194417519</v>
      </c>
      <c r="BX6">
        <v>20</v>
      </c>
      <c r="BY6">
        <v>18</v>
      </c>
      <c r="BZ6">
        <v>443</v>
      </c>
    </row>
    <row r="7" spans="1:78" ht="16.5">
      <c r="A7" s="115" t="str">
        <f t="shared" ref="A7:A70" si="1">BI7</f>
        <v>영종운수</v>
      </c>
      <c r="B7" s="116" t="str">
        <f t="shared" ref="B7:B70" si="2">IF(BJ7="NULL", E7, BJ7)</f>
        <v>권우진</v>
      </c>
      <c r="C7" s="117" t="str">
        <f t="shared" ref="C7:C70" si="3">BK7</f>
        <v>B</v>
      </c>
      <c r="D7" s="118">
        <f t="shared" ref="D7:D70" si="4">BL7</f>
        <v>0.91560648242979781</v>
      </c>
      <c r="E7" s="119">
        <f t="shared" ref="E7:E70" si="5">U7</f>
        <v>9394</v>
      </c>
      <c r="F7" s="120" t="str">
        <f t="shared" ref="F7:F70" si="6">BN7</f>
        <v>e음13</v>
      </c>
      <c r="G7" s="121" t="str">
        <f t="shared" ref="G7:G70" si="7">BO7</f>
        <v>73아1568</v>
      </c>
      <c r="H7" s="122">
        <f t="shared" ref="H7:H70" si="8">BP7</f>
        <v>2</v>
      </c>
      <c r="I7" s="123">
        <f t="shared" ref="I7:I70" si="9">BQ7</f>
        <v>820.16699999999992</v>
      </c>
      <c r="J7" s="124">
        <f t="shared" ref="J7:J70" si="10">AB7/AA7</f>
        <v>4.577852132692484E-3</v>
      </c>
      <c r="K7" s="124">
        <f t="shared" ref="K7:K70" si="11">AC7/AA7</f>
        <v>0.38557733367638897</v>
      </c>
      <c r="L7" s="124">
        <f t="shared" ref="L7:L70" si="12">AD7/I7</f>
        <v>0.20361706823122611</v>
      </c>
      <c r="M7" s="125">
        <f t="shared" ref="M7:M70" si="13">Z7</f>
        <v>7.266</v>
      </c>
      <c r="N7" s="126">
        <f t="shared" ref="N7:N70" si="14">BV7</f>
        <v>0.24385277632482169</v>
      </c>
      <c r="O7" s="126">
        <f t="shared" ref="O7:O70" si="15">BW7</f>
        <v>5.7305402436333095</v>
      </c>
      <c r="P7" s="208">
        <f t="shared" ref="P7:P70" si="16">AK7</f>
        <v>32</v>
      </c>
      <c r="Q7" s="209">
        <f t="shared" ref="Q7:Q70" si="17">AE7</f>
        <v>2</v>
      </c>
      <c r="R7" s="209">
        <f t="shared" ref="R7:R70" si="18">AF7</f>
        <v>47</v>
      </c>
      <c r="T7">
        <v>526</v>
      </c>
      <c r="U7">
        <v>9394</v>
      </c>
      <c r="V7" t="s">
        <v>410</v>
      </c>
      <c r="W7">
        <v>820.16700000000003</v>
      </c>
      <c r="X7">
        <v>280.86599999999999</v>
      </c>
      <c r="Y7">
        <v>2.92</v>
      </c>
      <c r="Z7">
        <v>7.266</v>
      </c>
      <c r="AA7">
        <v>47.510272000000001</v>
      </c>
      <c r="AB7">
        <v>0.21749499999999999</v>
      </c>
      <c r="AC7">
        <v>18.318884000000001</v>
      </c>
      <c r="AD7" s="1">
        <v>167</v>
      </c>
      <c r="AE7">
        <v>2</v>
      </c>
      <c r="AF7">
        <v>47</v>
      </c>
      <c r="AG7">
        <v>70</v>
      </c>
      <c r="AH7">
        <v>17.26294</v>
      </c>
      <c r="AI7">
        <v>650</v>
      </c>
      <c r="AJ7">
        <v>0</v>
      </c>
      <c r="AK7">
        <v>32</v>
      </c>
      <c r="AL7">
        <v>8795</v>
      </c>
      <c r="AM7">
        <v>0.91560648242979781</v>
      </c>
      <c r="AN7" t="s">
        <v>68</v>
      </c>
      <c r="AO7">
        <v>476.7</v>
      </c>
      <c r="AP7" t="s">
        <v>411</v>
      </c>
      <c r="AQ7" t="s">
        <v>118</v>
      </c>
      <c r="AR7" t="s">
        <v>123</v>
      </c>
      <c r="AS7" t="s">
        <v>118</v>
      </c>
      <c r="AT7" t="s">
        <v>123</v>
      </c>
      <c r="AU7" t="s">
        <v>205</v>
      </c>
      <c r="AV7" t="s">
        <v>410</v>
      </c>
      <c r="AW7" t="s">
        <v>68</v>
      </c>
      <c r="AX7">
        <v>9394</v>
      </c>
      <c r="AY7" t="s">
        <v>381</v>
      </c>
      <c r="AZ7">
        <v>3</v>
      </c>
      <c r="BA7" t="s">
        <v>394</v>
      </c>
      <c r="BB7">
        <v>2</v>
      </c>
      <c r="BC7">
        <v>1</v>
      </c>
      <c r="BE7" t="s">
        <v>312</v>
      </c>
      <c r="BF7" t="s">
        <v>313</v>
      </c>
      <c r="BG7" t="s">
        <v>312</v>
      </c>
      <c r="BI7" t="s">
        <v>118</v>
      </c>
      <c r="BJ7" t="s">
        <v>410</v>
      </c>
      <c r="BK7" t="s">
        <v>68</v>
      </c>
      <c r="BL7">
        <v>0.91560648242979781</v>
      </c>
      <c r="BM7">
        <v>9394</v>
      </c>
      <c r="BN7" t="s">
        <v>123</v>
      </c>
      <c r="BO7" t="s">
        <v>205</v>
      </c>
      <c r="BP7">
        <v>2</v>
      </c>
      <c r="BQ7">
        <v>820.16699999999992</v>
      </c>
      <c r="BR7">
        <v>4.577852132692484E-3</v>
      </c>
      <c r="BS7">
        <v>0.38557733367638897</v>
      </c>
      <c r="BT7">
        <v>0.20361706823122608</v>
      </c>
      <c r="BU7">
        <v>7.266</v>
      </c>
      <c r="BV7">
        <v>0.24385277632482169</v>
      </c>
      <c r="BW7">
        <v>5.7305402436333095</v>
      </c>
      <c r="BX7">
        <v>32</v>
      </c>
      <c r="BY7">
        <v>2</v>
      </c>
      <c r="BZ7">
        <v>47</v>
      </c>
    </row>
    <row r="8" spans="1:78" ht="16.5">
      <c r="A8" s="98" t="str">
        <f t="shared" si="1"/>
        <v>영종운수</v>
      </c>
      <c r="B8" s="99" t="str">
        <f t="shared" si="2"/>
        <v>김경태B</v>
      </c>
      <c r="C8" s="100" t="str">
        <f t="shared" si="3"/>
        <v>A</v>
      </c>
      <c r="D8" s="101">
        <f t="shared" si="4"/>
        <v>0.96893213279765922</v>
      </c>
      <c r="E8" s="102">
        <f t="shared" si="5"/>
        <v>4851</v>
      </c>
      <c r="F8" s="103" t="str">
        <f t="shared" si="6"/>
        <v>e음13</v>
      </c>
      <c r="G8" s="104" t="str">
        <f t="shared" si="7"/>
        <v>73아1568</v>
      </c>
      <c r="H8" s="105">
        <f t="shared" si="8"/>
        <v>2</v>
      </c>
      <c r="I8" s="106">
        <f t="shared" si="9"/>
        <v>915.98</v>
      </c>
      <c r="J8" s="107">
        <f t="shared" si="10"/>
        <v>5.6099804866310832E-3</v>
      </c>
      <c r="K8" s="107">
        <f t="shared" si="11"/>
        <v>0.36346344776249551</v>
      </c>
      <c r="L8" s="107">
        <f t="shared" si="12"/>
        <v>0.25764754688967006</v>
      </c>
      <c r="M8" s="108">
        <f t="shared" si="13"/>
        <v>6.8810000000000002</v>
      </c>
      <c r="N8" s="109">
        <f t="shared" si="14"/>
        <v>0</v>
      </c>
      <c r="O8" s="109">
        <f t="shared" si="15"/>
        <v>10.153060110482761</v>
      </c>
      <c r="P8" s="210">
        <f t="shared" si="16"/>
        <v>18</v>
      </c>
      <c r="Q8" s="211">
        <f t="shared" si="17"/>
        <v>0</v>
      </c>
      <c r="R8" s="211">
        <f t="shared" si="18"/>
        <v>93</v>
      </c>
      <c r="T8">
        <v>526</v>
      </c>
      <c r="U8">
        <v>4851</v>
      </c>
      <c r="V8" t="s">
        <v>380</v>
      </c>
      <c r="W8">
        <v>915.98</v>
      </c>
      <c r="X8">
        <v>295.91800000000001</v>
      </c>
      <c r="Y8">
        <v>3.0950000000000002</v>
      </c>
      <c r="Z8">
        <v>6.8810000000000002</v>
      </c>
      <c r="AA8">
        <v>50.850265999999998</v>
      </c>
      <c r="AB8">
        <v>0.28526899999999999</v>
      </c>
      <c r="AC8">
        <v>18.482213000000002</v>
      </c>
      <c r="AD8" s="1">
        <v>236</v>
      </c>
      <c r="AE8">
        <v>0</v>
      </c>
      <c r="AF8">
        <v>93</v>
      </c>
      <c r="AG8">
        <v>70</v>
      </c>
      <c r="AH8">
        <v>18.013278</v>
      </c>
      <c r="AI8">
        <v>173.7</v>
      </c>
      <c r="AJ8">
        <v>0</v>
      </c>
      <c r="AK8">
        <v>18</v>
      </c>
      <c r="AL8">
        <v>4055</v>
      </c>
      <c r="AM8">
        <v>0.96893213279765922</v>
      </c>
      <c r="AN8" t="s">
        <v>66</v>
      </c>
      <c r="AO8">
        <v>614.95600000000002</v>
      </c>
      <c r="AP8" t="s">
        <v>412</v>
      </c>
      <c r="AQ8" t="s">
        <v>118</v>
      </c>
      <c r="AR8" t="s">
        <v>123</v>
      </c>
      <c r="AS8" t="s">
        <v>118</v>
      </c>
      <c r="AT8" t="s">
        <v>123</v>
      </c>
      <c r="AU8" t="s">
        <v>205</v>
      </c>
      <c r="AV8" t="s">
        <v>380</v>
      </c>
      <c r="AW8" t="s">
        <v>66</v>
      </c>
      <c r="AX8">
        <v>4851</v>
      </c>
      <c r="AY8" t="s">
        <v>413</v>
      </c>
      <c r="AZ8">
        <v>3</v>
      </c>
      <c r="BA8" t="s">
        <v>414</v>
      </c>
      <c r="BB8">
        <v>2</v>
      </c>
      <c r="BC8">
        <v>1</v>
      </c>
      <c r="BE8" t="s">
        <v>68</v>
      </c>
      <c r="BF8">
        <v>1</v>
      </c>
      <c r="BG8" t="s">
        <v>278</v>
      </c>
      <c r="BI8" t="s">
        <v>118</v>
      </c>
      <c r="BJ8" t="s">
        <v>380</v>
      </c>
      <c r="BK8" t="s">
        <v>66</v>
      </c>
      <c r="BL8">
        <v>0.96893213279765922</v>
      </c>
      <c r="BM8">
        <v>4851</v>
      </c>
      <c r="BN8" t="s">
        <v>123</v>
      </c>
      <c r="BO8" t="s">
        <v>205</v>
      </c>
      <c r="BP8">
        <v>2</v>
      </c>
      <c r="BQ8">
        <v>915.98</v>
      </c>
      <c r="BR8">
        <v>5.6099804866310832E-3</v>
      </c>
      <c r="BS8">
        <v>0.36346344776249551</v>
      </c>
      <c r="BT8">
        <v>0.25764754688967006</v>
      </c>
      <c r="BU8">
        <v>6.8810000000000002</v>
      </c>
      <c r="BV8">
        <v>0</v>
      </c>
      <c r="BW8">
        <v>10.153060110482761</v>
      </c>
      <c r="BX8">
        <v>18</v>
      </c>
      <c r="BY8">
        <v>0</v>
      </c>
      <c r="BZ8">
        <v>93</v>
      </c>
    </row>
    <row r="9" spans="1:78" ht="16.5">
      <c r="A9" s="115" t="str">
        <f t="shared" si="1"/>
        <v>영종운수</v>
      </c>
      <c r="B9" s="116" t="str">
        <f t="shared" si="2"/>
        <v>김광철</v>
      </c>
      <c r="C9" s="117" t="str">
        <f t="shared" si="3"/>
        <v>D</v>
      </c>
      <c r="D9" s="118">
        <f t="shared" si="4"/>
        <v>0.8481481481481481</v>
      </c>
      <c r="E9" s="119">
        <f t="shared" si="5"/>
        <v>277</v>
      </c>
      <c r="F9" s="120" t="str">
        <f t="shared" si="6"/>
        <v>202</v>
      </c>
      <c r="G9" s="121" t="str">
        <f t="shared" si="7"/>
        <v>70바2311</v>
      </c>
      <c r="H9" s="122">
        <f t="shared" si="8"/>
        <v>1</v>
      </c>
      <c r="I9" s="123">
        <f t="shared" si="9"/>
        <v>3611.9029999999998</v>
      </c>
      <c r="J9" s="124">
        <f t="shared" si="10"/>
        <v>1.5301396181018292E-2</v>
      </c>
      <c r="K9" s="124">
        <f t="shared" si="11"/>
        <v>0.30570468632583786</v>
      </c>
      <c r="L9" s="124">
        <f t="shared" si="12"/>
        <v>0.19518796601126887</v>
      </c>
      <c r="M9" s="125">
        <f t="shared" si="13"/>
        <v>11.933999999999999</v>
      </c>
      <c r="N9" s="126" t="str">
        <f t="shared" si="14"/>
        <v>-</v>
      </c>
      <c r="O9" s="126" t="str">
        <f t="shared" si="15"/>
        <v>-</v>
      </c>
      <c r="P9" s="208">
        <f t="shared" si="16"/>
        <v>9</v>
      </c>
      <c r="Q9" s="209">
        <f t="shared" si="17"/>
        <v>1389</v>
      </c>
      <c r="R9" s="209">
        <f t="shared" si="18"/>
        <v>410</v>
      </c>
      <c r="T9">
        <v>526</v>
      </c>
      <c r="U9">
        <v>277</v>
      </c>
      <c r="V9" t="s">
        <v>269</v>
      </c>
      <c r="W9">
        <v>3611.9029999999998</v>
      </c>
      <c r="X9">
        <v>1577.326</v>
      </c>
      <c r="Y9">
        <v>2.29</v>
      </c>
      <c r="Z9">
        <v>11.933999999999999</v>
      </c>
      <c r="AA9">
        <v>150.91080400000001</v>
      </c>
      <c r="AB9">
        <v>2.3091460000000001</v>
      </c>
      <c r="AC9">
        <v>46.134140000000002</v>
      </c>
      <c r="AD9" s="1">
        <v>705</v>
      </c>
      <c r="AE9">
        <v>1389</v>
      </c>
      <c r="AF9">
        <v>410</v>
      </c>
      <c r="AG9">
        <v>130</v>
      </c>
      <c r="AH9">
        <v>23.934024999999998</v>
      </c>
      <c r="AI9">
        <v>29067</v>
      </c>
      <c r="AJ9">
        <v>3264</v>
      </c>
      <c r="AK9">
        <v>9</v>
      </c>
      <c r="AL9">
        <v>2177</v>
      </c>
      <c r="AM9">
        <v>0.8481481481481481</v>
      </c>
      <c r="AN9" t="s">
        <v>67</v>
      </c>
      <c r="AO9">
        <v>3611.9029999999998</v>
      </c>
      <c r="AP9" t="s">
        <v>415</v>
      </c>
      <c r="AQ9" t="s">
        <v>118</v>
      </c>
      <c r="AR9" t="s">
        <v>119</v>
      </c>
      <c r="AS9" t="s">
        <v>118</v>
      </c>
      <c r="AT9" t="s">
        <v>119</v>
      </c>
      <c r="AU9" t="s">
        <v>176</v>
      </c>
      <c r="AV9" t="s">
        <v>269</v>
      </c>
      <c r="AW9" t="s">
        <v>67</v>
      </c>
      <c r="AX9">
        <v>277</v>
      </c>
      <c r="AY9" t="s">
        <v>330</v>
      </c>
      <c r="AZ9">
        <v>2</v>
      </c>
      <c r="BA9" t="s">
        <v>288</v>
      </c>
      <c r="BB9">
        <v>1</v>
      </c>
      <c r="BC9">
        <v>1</v>
      </c>
      <c r="BE9" t="s">
        <v>67</v>
      </c>
      <c r="BF9">
        <v>0</v>
      </c>
      <c r="BG9" t="s">
        <v>252</v>
      </c>
      <c r="BI9" t="s">
        <v>118</v>
      </c>
      <c r="BJ9" t="s">
        <v>269</v>
      </c>
      <c r="BK9" t="s">
        <v>67</v>
      </c>
      <c r="BL9">
        <v>0.8481481481481481</v>
      </c>
      <c r="BM9">
        <v>277</v>
      </c>
      <c r="BN9" t="s">
        <v>119</v>
      </c>
      <c r="BO9" t="s">
        <v>176</v>
      </c>
      <c r="BP9">
        <v>1</v>
      </c>
      <c r="BQ9">
        <v>3611.9029999999998</v>
      </c>
      <c r="BR9">
        <v>1.5301396181018292E-2</v>
      </c>
      <c r="BS9">
        <v>0.30570468632583786</v>
      </c>
      <c r="BT9">
        <v>0.19518796601126887</v>
      </c>
      <c r="BU9">
        <v>11.933999999999999</v>
      </c>
      <c r="BV9" t="s">
        <v>316</v>
      </c>
      <c r="BW9" t="s">
        <v>316</v>
      </c>
      <c r="BX9">
        <v>9</v>
      </c>
      <c r="BY9">
        <v>1389</v>
      </c>
      <c r="BZ9">
        <v>410</v>
      </c>
    </row>
    <row r="10" spans="1:78" ht="16.5">
      <c r="A10" s="98" t="str">
        <f t="shared" si="1"/>
        <v>영종운수</v>
      </c>
      <c r="B10" s="99" t="str">
        <f t="shared" si="2"/>
        <v>김구선</v>
      </c>
      <c r="C10" s="100" t="str">
        <f t="shared" si="3"/>
        <v>F</v>
      </c>
      <c r="D10" s="101">
        <f t="shared" si="4"/>
        <v>0.78732962856048694</v>
      </c>
      <c r="E10" s="102">
        <f t="shared" si="5"/>
        <v>8658</v>
      </c>
      <c r="F10" s="103" t="str">
        <f t="shared" si="6"/>
        <v>203</v>
      </c>
      <c r="G10" s="104" t="str">
        <f t="shared" si="7"/>
        <v>70바2546</v>
      </c>
      <c r="H10" s="105">
        <f t="shared" si="8"/>
        <v>6</v>
      </c>
      <c r="I10" s="106">
        <f t="shared" si="9"/>
        <v>1390.3430000000001</v>
      </c>
      <c r="J10" s="107">
        <f t="shared" si="10"/>
        <v>2.3238816051212911E-2</v>
      </c>
      <c r="K10" s="107">
        <f t="shared" si="11"/>
        <v>0.30667661570690707</v>
      </c>
      <c r="L10" s="107">
        <f t="shared" si="12"/>
        <v>0.13953391357384473</v>
      </c>
      <c r="M10" s="108">
        <f t="shared" si="13"/>
        <v>15.997</v>
      </c>
      <c r="N10" s="109">
        <f t="shared" si="14"/>
        <v>0.28769879087390665</v>
      </c>
      <c r="O10" s="109">
        <f t="shared" si="15"/>
        <v>11.148328146363882</v>
      </c>
      <c r="P10" s="210">
        <f t="shared" si="16"/>
        <v>2</v>
      </c>
      <c r="Q10" s="211">
        <f t="shared" si="17"/>
        <v>4</v>
      </c>
      <c r="R10" s="211">
        <f t="shared" si="18"/>
        <v>155</v>
      </c>
      <c r="T10">
        <v>526</v>
      </c>
      <c r="U10">
        <v>8658</v>
      </c>
      <c r="V10" t="s">
        <v>271</v>
      </c>
      <c r="W10">
        <v>1390.3430000000001</v>
      </c>
      <c r="X10">
        <v>647.55100000000004</v>
      </c>
      <c r="Y10">
        <v>2.1469999999999998</v>
      </c>
      <c r="Z10">
        <v>15.997</v>
      </c>
      <c r="AA10">
        <v>66.674437999999995</v>
      </c>
      <c r="AB10">
        <v>1.5494349999999999</v>
      </c>
      <c r="AC10">
        <v>20.447490999999999</v>
      </c>
      <c r="AD10" s="1">
        <v>194</v>
      </c>
      <c r="AE10">
        <v>4</v>
      </c>
      <c r="AF10">
        <v>155</v>
      </c>
      <c r="AG10">
        <v>96</v>
      </c>
      <c r="AH10">
        <v>20.852713999999999</v>
      </c>
      <c r="AI10">
        <v>8649.2000000000007</v>
      </c>
      <c r="AJ10">
        <v>853.2</v>
      </c>
      <c r="AK10">
        <v>2</v>
      </c>
      <c r="AL10">
        <v>419</v>
      </c>
      <c r="AM10">
        <v>0.78732962856048694</v>
      </c>
      <c r="AN10" t="s">
        <v>70</v>
      </c>
      <c r="AO10">
        <v>383.28300000000002</v>
      </c>
      <c r="AP10" t="s">
        <v>416</v>
      </c>
      <c r="AQ10" t="s">
        <v>118</v>
      </c>
      <c r="AR10" t="s">
        <v>120</v>
      </c>
      <c r="AS10" t="s">
        <v>118</v>
      </c>
      <c r="AT10" t="s">
        <v>120</v>
      </c>
      <c r="AU10" t="s">
        <v>197</v>
      </c>
      <c r="AV10" t="s">
        <v>271</v>
      </c>
      <c r="AW10" t="s">
        <v>70</v>
      </c>
      <c r="AX10">
        <v>8658</v>
      </c>
      <c r="AY10" t="s">
        <v>319</v>
      </c>
      <c r="AZ10">
        <v>2</v>
      </c>
      <c r="BA10" t="s">
        <v>262</v>
      </c>
      <c r="BB10">
        <v>6</v>
      </c>
      <c r="BC10">
        <v>1</v>
      </c>
      <c r="BE10" t="s">
        <v>70</v>
      </c>
      <c r="BF10">
        <v>0</v>
      </c>
      <c r="BG10" t="s">
        <v>252</v>
      </c>
      <c r="BI10" t="s">
        <v>118</v>
      </c>
      <c r="BJ10" t="s">
        <v>271</v>
      </c>
      <c r="BK10" t="s">
        <v>70</v>
      </c>
      <c r="BL10">
        <v>0.78732962856048694</v>
      </c>
      <c r="BM10">
        <v>8658</v>
      </c>
      <c r="BN10" t="s">
        <v>120</v>
      </c>
      <c r="BO10" t="s">
        <v>197</v>
      </c>
      <c r="BP10">
        <v>6</v>
      </c>
      <c r="BQ10">
        <v>1390.3430000000001</v>
      </c>
      <c r="BR10">
        <v>2.3238816051212911E-2</v>
      </c>
      <c r="BS10">
        <v>0.30667661570690707</v>
      </c>
      <c r="BT10">
        <v>0.13953391357384473</v>
      </c>
      <c r="BU10">
        <v>15.997</v>
      </c>
      <c r="BV10">
        <v>0.28769879087390665</v>
      </c>
      <c r="BW10">
        <v>11.148328146363882</v>
      </c>
      <c r="BX10">
        <v>2</v>
      </c>
      <c r="BY10">
        <v>4</v>
      </c>
      <c r="BZ10">
        <v>155</v>
      </c>
    </row>
    <row r="11" spans="1:78" ht="16.5">
      <c r="A11" s="115" t="str">
        <f t="shared" si="1"/>
        <v>영종운수</v>
      </c>
      <c r="B11" s="116" t="str">
        <f t="shared" si="2"/>
        <v>김길수</v>
      </c>
      <c r="C11" s="117" t="str">
        <f t="shared" si="3"/>
        <v>B</v>
      </c>
      <c r="D11" s="118">
        <f t="shared" si="4"/>
        <v>0.94540880938263017</v>
      </c>
      <c r="E11" s="119">
        <f t="shared" si="5"/>
        <v>8908</v>
      </c>
      <c r="F11" s="120" t="str">
        <f t="shared" si="6"/>
        <v>202</v>
      </c>
      <c r="G11" s="121" t="str">
        <f t="shared" si="7"/>
        <v>73아1240</v>
      </c>
      <c r="H11" s="122">
        <f t="shared" si="8"/>
        <v>2</v>
      </c>
      <c r="I11" s="123">
        <f t="shared" si="9"/>
        <v>3849.116</v>
      </c>
      <c r="J11" s="124">
        <f t="shared" si="10"/>
        <v>9.8004694694693879E-3</v>
      </c>
      <c r="K11" s="124">
        <f t="shared" si="11"/>
        <v>0.28856600505996871</v>
      </c>
      <c r="L11" s="124">
        <f t="shared" si="12"/>
        <v>0.12470395799970695</v>
      </c>
      <c r="M11" s="125">
        <f t="shared" si="13"/>
        <v>13.016</v>
      </c>
      <c r="N11" s="126">
        <f t="shared" si="14"/>
        <v>2.5979991249938945E-2</v>
      </c>
      <c r="O11" s="126">
        <f t="shared" si="15"/>
        <v>4.312678547489865</v>
      </c>
      <c r="P11" s="208">
        <f t="shared" si="16"/>
        <v>11</v>
      </c>
      <c r="Q11" s="209">
        <f t="shared" si="17"/>
        <v>1</v>
      </c>
      <c r="R11" s="209">
        <f t="shared" si="18"/>
        <v>166</v>
      </c>
      <c r="T11">
        <v>526</v>
      </c>
      <c r="U11">
        <v>8908</v>
      </c>
      <c r="V11" t="s">
        <v>206</v>
      </c>
      <c r="W11">
        <v>3849.116</v>
      </c>
      <c r="X11">
        <v>1401.3230000000001</v>
      </c>
      <c r="Y11">
        <v>2.7469999999999999</v>
      </c>
      <c r="Z11">
        <v>13.016</v>
      </c>
      <c r="AA11">
        <v>149.84914800000001</v>
      </c>
      <c r="AB11">
        <v>1.4685919999999999</v>
      </c>
      <c r="AC11">
        <v>43.241370000000003</v>
      </c>
      <c r="AD11" s="1">
        <v>480</v>
      </c>
      <c r="AE11">
        <v>1</v>
      </c>
      <c r="AF11">
        <v>166</v>
      </c>
      <c r="AG11">
        <v>100</v>
      </c>
      <c r="AH11">
        <v>25.686605</v>
      </c>
      <c r="AI11">
        <v>34322.199999999997</v>
      </c>
      <c r="AJ11">
        <v>5206.7</v>
      </c>
      <c r="AK11">
        <v>11</v>
      </c>
      <c r="AL11">
        <v>3101</v>
      </c>
      <c r="AM11">
        <v>0.94540880938263017</v>
      </c>
      <c r="AN11" t="s">
        <v>68</v>
      </c>
      <c r="AO11">
        <v>3630.4349999999999</v>
      </c>
      <c r="AP11" t="s">
        <v>417</v>
      </c>
      <c r="AQ11" t="s">
        <v>118</v>
      </c>
      <c r="AR11" t="s">
        <v>119</v>
      </c>
      <c r="AS11" t="s">
        <v>118</v>
      </c>
      <c r="AT11" t="s">
        <v>119</v>
      </c>
      <c r="AU11" t="s">
        <v>185</v>
      </c>
      <c r="AV11" t="s">
        <v>206</v>
      </c>
      <c r="AW11" t="s">
        <v>68</v>
      </c>
      <c r="AX11">
        <v>8908</v>
      </c>
      <c r="AY11" t="s">
        <v>314</v>
      </c>
      <c r="AZ11">
        <v>3</v>
      </c>
      <c r="BA11" t="s">
        <v>260</v>
      </c>
      <c r="BB11">
        <v>2</v>
      </c>
      <c r="BC11">
        <v>1</v>
      </c>
      <c r="BE11" t="s">
        <v>68</v>
      </c>
      <c r="BF11">
        <v>0</v>
      </c>
      <c r="BG11" t="s">
        <v>252</v>
      </c>
      <c r="BI11" t="s">
        <v>118</v>
      </c>
      <c r="BJ11" t="s">
        <v>206</v>
      </c>
      <c r="BK11" t="s">
        <v>68</v>
      </c>
      <c r="BL11">
        <v>0.94540880938263017</v>
      </c>
      <c r="BM11">
        <v>8908</v>
      </c>
      <c r="BN11" t="s">
        <v>119</v>
      </c>
      <c r="BO11" t="s">
        <v>185</v>
      </c>
      <c r="BP11">
        <v>2</v>
      </c>
      <c r="BQ11">
        <v>3849.116</v>
      </c>
      <c r="BR11">
        <v>9.8004694694693879E-3</v>
      </c>
      <c r="BS11">
        <v>0.28856600505996871</v>
      </c>
      <c r="BT11">
        <v>0.12470395799970695</v>
      </c>
      <c r="BU11">
        <v>13.016</v>
      </c>
      <c r="BV11">
        <v>2.5979991249938945E-2</v>
      </c>
      <c r="BW11">
        <v>4.312678547489865</v>
      </c>
      <c r="BX11">
        <v>11</v>
      </c>
      <c r="BY11">
        <v>1</v>
      </c>
      <c r="BZ11">
        <v>166</v>
      </c>
    </row>
    <row r="12" spans="1:78" ht="16.5">
      <c r="A12" s="98" t="str">
        <f t="shared" si="1"/>
        <v>영종운수</v>
      </c>
      <c r="B12" s="99" t="str">
        <f t="shared" si="2"/>
        <v>김덕수</v>
      </c>
      <c r="C12" s="100" t="str">
        <f t="shared" si="3"/>
        <v>D</v>
      </c>
      <c r="D12" s="101">
        <f t="shared" si="4"/>
        <v>0.82777777777777772</v>
      </c>
      <c r="E12" s="102">
        <f t="shared" si="5"/>
        <v>6900</v>
      </c>
      <c r="F12" s="103" t="str">
        <f t="shared" si="6"/>
        <v>203</v>
      </c>
      <c r="G12" s="104" t="str">
        <f t="shared" si="7"/>
        <v>70바2546</v>
      </c>
      <c r="H12" s="105">
        <f t="shared" si="8"/>
        <v>1</v>
      </c>
      <c r="I12" s="106">
        <f t="shared" si="9"/>
        <v>3081.1819999999998</v>
      </c>
      <c r="J12" s="107">
        <f t="shared" si="10"/>
        <v>5.1544660062058847E-3</v>
      </c>
      <c r="K12" s="107">
        <f t="shared" si="11"/>
        <v>0.28709271627278005</v>
      </c>
      <c r="L12" s="107">
        <f t="shared" si="12"/>
        <v>9.8338884233388366E-2</v>
      </c>
      <c r="M12" s="108">
        <f t="shared" si="13"/>
        <v>14.496</v>
      </c>
      <c r="N12" s="109">
        <f t="shared" si="14"/>
        <v>0</v>
      </c>
      <c r="O12" s="109">
        <f t="shared" si="15"/>
        <v>5.6796385283310107</v>
      </c>
      <c r="P12" s="210">
        <f t="shared" si="16"/>
        <v>9</v>
      </c>
      <c r="Q12" s="211">
        <f t="shared" si="17"/>
        <v>0</v>
      </c>
      <c r="R12" s="211">
        <f t="shared" si="18"/>
        <v>175</v>
      </c>
      <c r="T12">
        <v>526</v>
      </c>
      <c r="U12">
        <v>6900</v>
      </c>
      <c r="V12" t="s">
        <v>207</v>
      </c>
      <c r="W12">
        <v>3081.1819999999998</v>
      </c>
      <c r="X12">
        <v>1378.7560000000001</v>
      </c>
      <c r="Y12">
        <v>2.2349999999999999</v>
      </c>
      <c r="Z12">
        <v>14.496</v>
      </c>
      <c r="AA12">
        <v>144.09969899999999</v>
      </c>
      <c r="AB12">
        <v>0.742757</v>
      </c>
      <c r="AC12">
        <v>41.369973999999999</v>
      </c>
      <c r="AD12" s="1">
        <v>303</v>
      </c>
      <c r="AE12">
        <v>0</v>
      </c>
      <c r="AF12">
        <v>175</v>
      </c>
      <c r="AG12">
        <v>100</v>
      </c>
      <c r="AH12">
        <v>21.382293000000001</v>
      </c>
      <c r="AI12">
        <v>17456.3</v>
      </c>
      <c r="AJ12">
        <v>2262.4</v>
      </c>
      <c r="AK12">
        <v>9</v>
      </c>
      <c r="AL12">
        <v>1352</v>
      </c>
      <c r="AM12">
        <v>0.82777777777777772</v>
      </c>
      <c r="AN12" t="s">
        <v>67</v>
      </c>
      <c r="AO12">
        <v>3081.1819999999998</v>
      </c>
      <c r="AP12" t="s">
        <v>418</v>
      </c>
      <c r="AQ12" t="s">
        <v>118</v>
      </c>
      <c r="AR12" t="s">
        <v>120</v>
      </c>
      <c r="AS12" t="s">
        <v>118</v>
      </c>
      <c r="AT12" t="s">
        <v>120</v>
      </c>
      <c r="AU12" t="s">
        <v>197</v>
      </c>
      <c r="AV12" t="s">
        <v>207</v>
      </c>
      <c r="AW12" t="s">
        <v>67</v>
      </c>
      <c r="AX12">
        <v>6900</v>
      </c>
      <c r="AY12" t="s">
        <v>317</v>
      </c>
      <c r="AZ12">
        <v>4</v>
      </c>
      <c r="BA12" t="s">
        <v>353</v>
      </c>
      <c r="BB12">
        <v>1</v>
      </c>
      <c r="BC12">
        <v>1</v>
      </c>
      <c r="BE12" t="s">
        <v>69</v>
      </c>
      <c r="BF12">
        <v>-1</v>
      </c>
      <c r="BG12" t="s">
        <v>289</v>
      </c>
      <c r="BI12" t="s">
        <v>118</v>
      </c>
      <c r="BJ12" t="s">
        <v>207</v>
      </c>
      <c r="BK12" t="s">
        <v>67</v>
      </c>
      <c r="BL12">
        <v>0.82777777777777772</v>
      </c>
      <c r="BM12">
        <v>6900</v>
      </c>
      <c r="BN12" t="s">
        <v>120</v>
      </c>
      <c r="BO12" t="s">
        <v>197</v>
      </c>
      <c r="BP12">
        <v>1</v>
      </c>
      <c r="BQ12">
        <v>3081.1819999999998</v>
      </c>
      <c r="BR12">
        <v>5.1544660062058847E-3</v>
      </c>
      <c r="BS12">
        <v>0.28709271627278005</v>
      </c>
      <c r="BT12">
        <v>9.8338884233388366E-2</v>
      </c>
      <c r="BU12">
        <v>14.496</v>
      </c>
      <c r="BV12">
        <v>0</v>
      </c>
      <c r="BW12">
        <v>5.6796385283310107</v>
      </c>
      <c r="BX12">
        <v>9</v>
      </c>
      <c r="BY12">
        <v>0</v>
      </c>
      <c r="BZ12">
        <v>175</v>
      </c>
    </row>
    <row r="13" spans="1:78" ht="16.5">
      <c r="A13" s="115" t="str">
        <f t="shared" si="1"/>
        <v>영종운수</v>
      </c>
      <c r="B13" s="116" t="str">
        <f t="shared" si="2"/>
        <v>김만수</v>
      </c>
      <c r="C13" s="117" t="str">
        <f t="shared" si="3"/>
        <v>S</v>
      </c>
      <c r="D13" s="118">
        <f t="shared" si="4"/>
        <v>1.0577888236616277</v>
      </c>
      <c r="E13" s="119">
        <f t="shared" si="5"/>
        <v>6529</v>
      </c>
      <c r="F13" s="120" t="str">
        <f t="shared" si="6"/>
        <v>203</v>
      </c>
      <c r="G13" s="121" t="str">
        <f t="shared" si="7"/>
        <v>73아1218</v>
      </c>
      <c r="H13" s="122">
        <f t="shared" si="8"/>
        <v>2</v>
      </c>
      <c r="I13" s="123">
        <f t="shared" si="9"/>
        <v>2976.607</v>
      </c>
      <c r="J13" s="124">
        <f t="shared" si="10"/>
        <v>7.3453277507659013E-3</v>
      </c>
      <c r="K13" s="124">
        <f t="shared" si="11"/>
        <v>0.25039159933987487</v>
      </c>
      <c r="L13" s="124">
        <f t="shared" si="12"/>
        <v>4.9385088458100114E-2</v>
      </c>
      <c r="M13" s="125">
        <f t="shared" si="13"/>
        <v>10.589</v>
      </c>
      <c r="N13" s="126">
        <f t="shared" si="14"/>
        <v>0</v>
      </c>
      <c r="O13" s="126">
        <f t="shared" si="15"/>
        <v>1.4445978256451053</v>
      </c>
      <c r="P13" s="208">
        <f t="shared" si="16"/>
        <v>11</v>
      </c>
      <c r="Q13" s="209">
        <f t="shared" si="17"/>
        <v>0</v>
      </c>
      <c r="R13" s="209">
        <f t="shared" si="18"/>
        <v>43</v>
      </c>
      <c r="T13">
        <v>526</v>
      </c>
      <c r="U13">
        <v>6529</v>
      </c>
      <c r="V13" t="s">
        <v>208</v>
      </c>
      <c r="W13">
        <v>2976.607</v>
      </c>
      <c r="X13">
        <v>1128.27</v>
      </c>
      <c r="Y13">
        <v>2.6379999999999999</v>
      </c>
      <c r="Z13">
        <v>10.589</v>
      </c>
      <c r="AA13">
        <v>136.32747699999999</v>
      </c>
      <c r="AB13">
        <v>1.0013700000000001</v>
      </c>
      <c r="AC13">
        <v>34.135255000000001</v>
      </c>
      <c r="AD13" s="1">
        <v>147</v>
      </c>
      <c r="AE13">
        <v>0</v>
      </c>
      <c r="AF13">
        <v>43</v>
      </c>
      <c r="AG13">
        <v>77</v>
      </c>
      <c r="AH13">
        <v>21.834240999999999</v>
      </c>
      <c r="AI13">
        <v>10096.9</v>
      </c>
      <c r="AJ13">
        <v>0</v>
      </c>
      <c r="AK13">
        <v>11</v>
      </c>
      <c r="AL13">
        <v>972</v>
      </c>
      <c r="AM13">
        <v>1.0577888236616277</v>
      </c>
      <c r="AN13" t="s">
        <v>71</v>
      </c>
      <c r="AO13">
        <v>2589.058</v>
      </c>
      <c r="AP13" t="s">
        <v>419</v>
      </c>
      <c r="AQ13" t="s">
        <v>118</v>
      </c>
      <c r="AR13" t="s">
        <v>120</v>
      </c>
      <c r="AS13" t="s">
        <v>118</v>
      </c>
      <c r="AT13" t="s">
        <v>120</v>
      </c>
      <c r="AU13" t="s">
        <v>200</v>
      </c>
      <c r="AV13" t="s">
        <v>208</v>
      </c>
      <c r="AW13" t="s">
        <v>71</v>
      </c>
      <c r="AX13">
        <v>6529</v>
      </c>
      <c r="AY13" t="s">
        <v>324</v>
      </c>
      <c r="AZ13">
        <v>1</v>
      </c>
      <c r="BA13" t="s">
        <v>332</v>
      </c>
      <c r="BB13">
        <v>2</v>
      </c>
      <c r="BC13">
        <v>1</v>
      </c>
      <c r="BE13" t="s">
        <v>71</v>
      </c>
      <c r="BF13">
        <v>0</v>
      </c>
      <c r="BG13" t="s">
        <v>252</v>
      </c>
      <c r="BI13" t="s">
        <v>118</v>
      </c>
      <c r="BJ13" t="s">
        <v>208</v>
      </c>
      <c r="BK13" t="s">
        <v>71</v>
      </c>
      <c r="BL13">
        <v>1.0577888236616277</v>
      </c>
      <c r="BM13">
        <v>6529</v>
      </c>
      <c r="BN13" t="s">
        <v>120</v>
      </c>
      <c r="BO13" t="s">
        <v>200</v>
      </c>
      <c r="BP13">
        <v>2</v>
      </c>
      <c r="BQ13">
        <v>2976.607</v>
      </c>
      <c r="BR13">
        <v>7.3453277507659013E-3</v>
      </c>
      <c r="BS13">
        <v>0.25039159933987487</v>
      </c>
      <c r="BT13">
        <v>4.9385088458100114E-2</v>
      </c>
      <c r="BU13">
        <v>10.589</v>
      </c>
      <c r="BV13">
        <v>0</v>
      </c>
      <c r="BW13">
        <v>1.4445978256451053</v>
      </c>
      <c r="BX13">
        <v>11</v>
      </c>
      <c r="BY13">
        <v>0</v>
      </c>
      <c r="BZ13">
        <v>43</v>
      </c>
    </row>
    <row r="14" spans="1:78" ht="16.5">
      <c r="A14" s="98" t="str">
        <f t="shared" si="1"/>
        <v>영종운수</v>
      </c>
      <c r="B14" s="99" t="str">
        <f t="shared" si="2"/>
        <v>김보람</v>
      </c>
      <c r="C14" s="100" t="str">
        <f t="shared" si="3"/>
        <v>S</v>
      </c>
      <c r="D14" s="101">
        <f t="shared" si="4"/>
        <v>1.0883333333333334</v>
      </c>
      <c r="E14" s="102">
        <f t="shared" si="5"/>
        <v>1190</v>
      </c>
      <c r="F14" s="103" t="str">
        <f t="shared" si="6"/>
        <v>202</v>
      </c>
      <c r="G14" s="104" t="str">
        <f t="shared" si="7"/>
        <v>73아1220</v>
      </c>
      <c r="H14" s="105">
        <f t="shared" si="8"/>
        <v>1</v>
      </c>
      <c r="I14" s="106">
        <f t="shared" si="9"/>
        <v>3499.0160000000001</v>
      </c>
      <c r="J14" s="107">
        <f t="shared" si="10"/>
        <v>1.3242762734008714E-4</v>
      </c>
      <c r="K14" s="107">
        <f t="shared" si="11"/>
        <v>0.25827365160309013</v>
      </c>
      <c r="L14" s="107">
        <f t="shared" si="12"/>
        <v>0.10460083634941937</v>
      </c>
      <c r="M14" s="108">
        <f t="shared" si="13"/>
        <v>10.007</v>
      </c>
      <c r="N14" s="109">
        <f t="shared" si="14"/>
        <v>2.8579463483447917E-2</v>
      </c>
      <c r="O14" s="109">
        <f t="shared" si="15"/>
        <v>1.5718704915896355</v>
      </c>
      <c r="P14" s="210">
        <f t="shared" si="16"/>
        <v>4</v>
      </c>
      <c r="Q14" s="211">
        <f t="shared" si="17"/>
        <v>1</v>
      </c>
      <c r="R14" s="211">
        <f t="shared" si="18"/>
        <v>55</v>
      </c>
      <c r="T14">
        <v>526</v>
      </c>
      <c r="U14">
        <v>1190</v>
      </c>
      <c r="V14" t="s">
        <v>209</v>
      </c>
      <c r="W14">
        <v>3499.0160000000001</v>
      </c>
      <c r="X14">
        <v>1071.585</v>
      </c>
      <c r="Y14">
        <v>3.2650000000000001</v>
      </c>
      <c r="Z14">
        <v>10.007</v>
      </c>
      <c r="AA14">
        <v>129.99553299999999</v>
      </c>
      <c r="AB14">
        <v>1.7215000000000001E-2</v>
      </c>
      <c r="AC14">
        <v>33.574421000000001</v>
      </c>
      <c r="AD14" s="1">
        <v>366</v>
      </c>
      <c r="AE14">
        <v>1</v>
      </c>
      <c r="AF14">
        <v>55</v>
      </c>
      <c r="AG14">
        <v>107</v>
      </c>
      <c r="AH14">
        <v>26.916432</v>
      </c>
      <c r="AI14">
        <v>22364.7</v>
      </c>
      <c r="AJ14">
        <v>1193.7</v>
      </c>
      <c r="AK14">
        <v>4</v>
      </c>
      <c r="AL14">
        <v>1770</v>
      </c>
      <c r="AM14">
        <v>1.0883333333333334</v>
      </c>
      <c r="AN14" t="s">
        <v>71</v>
      </c>
      <c r="AO14">
        <v>3499.0160000000001</v>
      </c>
      <c r="AP14" t="s">
        <v>420</v>
      </c>
      <c r="AQ14" t="s">
        <v>118</v>
      </c>
      <c r="AR14" t="s">
        <v>119</v>
      </c>
      <c r="AS14" t="s">
        <v>118</v>
      </c>
      <c r="AT14" t="s">
        <v>119</v>
      </c>
      <c r="AU14" t="s">
        <v>258</v>
      </c>
      <c r="AV14" t="s">
        <v>209</v>
      </c>
      <c r="AW14" t="s">
        <v>71</v>
      </c>
      <c r="AX14">
        <v>1190</v>
      </c>
      <c r="AY14" t="s">
        <v>321</v>
      </c>
      <c r="AZ14">
        <v>3</v>
      </c>
      <c r="BA14" t="s">
        <v>326</v>
      </c>
      <c r="BB14">
        <v>1</v>
      </c>
      <c r="BC14">
        <v>1</v>
      </c>
      <c r="BE14" t="s">
        <v>71</v>
      </c>
      <c r="BF14">
        <v>0</v>
      </c>
      <c r="BG14" t="s">
        <v>252</v>
      </c>
      <c r="BI14" t="s">
        <v>118</v>
      </c>
      <c r="BJ14" t="s">
        <v>209</v>
      </c>
      <c r="BK14" t="s">
        <v>71</v>
      </c>
      <c r="BL14">
        <v>1.0883333333333334</v>
      </c>
      <c r="BM14">
        <v>1190</v>
      </c>
      <c r="BN14" t="s">
        <v>119</v>
      </c>
      <c r="BO14" t="s">
        <v>258</v>
      </c>
      <c r="BP14">
        <v>1</v>
      </c>
      <c r="BQ14">
        <v>3499.0160000000001</v>
      </c>
      <c r="BR14">
        <v>1.3242762734008714E-4</v>
      </c>
      <c r="BS14">
        <v>0.25827365160309013</v>
      </c>
      <c r="BT14">
        <v>0.10460083634941937</v>
      </c>
      <c r="BU14">
        <v>10.007</v>
      </c>
      <c r="BV14">
        <v>2.8579463483447917E-2</v>
      </c>
      <c r="BW14">
        <v>1.5718704915896355</v>
      </c>
      <c r="BX14">
        <v>4</v>
      </c>
      <c r="BY14">
        <v>1</v>
      </c>
      <c r="BZ14">
        <v>55</v>
      </c>
    </row>
    <row r="15" spans="1:78" ht="16.5">
      <c r="A15" s="115" t="str">
        <f t="shared" si="1"/>
        <v>영종운수</v>
      </c>
      <c r="B15" s="116" t="str">
        <f t="shared" si="2"/>
        <v>김영준</v>
      </c>
      <c r="C15" s="117" t="str">
        <f t="shared" si="3"/>
        <v>B</v>
      </c>
      <c r="D15" s="118">
        <f t="shared" si="4"/>
        <v>0.90429058913135518</v>
      </c>
      <c r="E15" s="119">
        <f t="shared" si="5"/>
        <v>423</v>
      </c>
      <c r="F15" s="120" t="str">
        <f t="shared" si="6"/>
        <v>202</v>
      </c>
      <c r="G15" s="121" t="str">
        <f t="shared" si="7"/>
        <v>73아1256</v>
      </c>
      <c r="H15" s="122">
        <f t="shared" si="8"/>
        <v>2</v>
      </c>
      <c r="I15" s="123">
        <f t="shared" si="9"/>
        <v>1169.528</v>
      </c>
      <c r="J15" s="124">
        <f t="shared" si="10"/>
        <v>1.6282025639167783E-2</v>
      </c>
      <c r="K15" s="124">
        <f t="shared" si="11"/>
        <v>0.28719226078418697</v>
      </c>
      <c r="L15" s="124">
        <f t="shared" si="12"/>
        <v>7.5244030070250559E-2</v>
      </c>
      <c r="M15" s="125">
        <f t="shared" si="13"/>
        <v>11.08</v>
      </c>
      <c r="N15" s="126">
        <f t="shared" si="14"/>
        <v>0.17100915925056945</v>
      </c>
      <c r="O15" s="126">
        <f t="shared" si="15"/>
        <v>3.505687764636674</v>
      </c>
      <c r="P15" s="208">
        <f t="shared" si="16"/>
        <v>10</v>
      </c>
      <c r="Q15" s="209">
        <f t="shared" si="17"/>
        <v>2</v>
      </c>
      <c r="R15" s="209">
        <f t="shared" si="18"/>
        <v>41</v>
      </c>
      <c r="T15">
        <v>526</v>
      </c>
      <c r="U15">
        <v>423</v>
      </c>
      <c r="V15" t="s">
        <v>170</v>
      </c>
      <c r="W15">
        <v>1169.528</v>
      </c>
      <c r="X15">
        <v>451.96800000000002</v>
      </c>
      <c r="Y15">
        <v>2.5880000000000001</v>
      </c>
      <c r="Z15">
        <v>11.08</v>
      </c>
      <c r="AA15">
        <v>46.09666</v>
      </c>
      <c r="AB15">
        <v>0.75054699999999996</v>
      </c>
      <c r="AC15">
        <v>13.238604</v>
      </c>
      <c r="AD15" s="1">
        <v>88</v>
      </c>
      <c r="AE15">
        <v>2</v>
      </c>
      <c r="AF15">
        <v>41</v>
      </c>
      <c r="AG15">
        <v>87</v>
      </c>
      <c r="AH15">
        <v>25.371209</v>
      </c>
      <c r="AI15">
        <v>13215.1</v>
      </c>
      <c r="AJ15">
        <v>431.2</v>
      </c>
      <c r="AK15">
        <v>10</v>
      </c>
      <c r="AL15">
        <v>2473</v>
      </c>
      <c r="AM15">
        <v>0.90429058913135518</v>
      </c>
      <c r="AN15" t="s">
        <v>68</v>
      </c>
      <c r="AO15">
        <v>987.26499999999999</v>
      </c>
      <c r="AP15" t="s">
        <v>421</v>
      </c>
      <c r="AQ15" t="s">
        <v>118</v>
      </c>
      <c r="AR15" t="s">
        <v>119</v>
      </c>
      <c r="AS15" t="s">
        <v>118</v>
      </c>
      <c r="AT15" t="s">
        <v>119</v>
      </c>
      <c r="AU15" t="s">
        <v>188</v>
      </c>
      <c r="AV15" t="s">
        <v>170</v>
      </c>
      <c r="AW15" t="s">
        <v>68</v>
      </c>
      <c r="AX15">
        <v>423</v>
      </c>
      <c r="AY15" t="s">
        <v>314</v>
      </c>
      <c r="AZ15">
        <v>11</v>
      </c>
      <c r="BA15" t="s">
        <v>422</v>
      </c>
      <c r="BB15">
        <v>2</v>
      </c>
      <c r="BC15">
        <v>1</v>
      </c>
      <c r="BE15" t="s">
        <v>68</v>
      </c>
      <c r="BF15">
        <v>0</v>
      </c>
      <c r="BG15" t="s">
        <v>252</v>
      </c>
      <c r="BI15" t="s">
        <v>118</v>
      </c>
      <c r="BJ15" t="s">
        <v>170</v>
      </c>
      <c r="BK15" t="s">
        <v>68</v>
      </c>
      <c r="BL15">
        <v>0.90429058913135518</v>
      </c>
      <c r="BM15">
        <v>423</v>
      </c>
      <c r="BN15" t="s">
        <v>119</v>
      </c>
      <c r="BO15" t="s">
        <v>188</v>
      </c>
      <c r="BP15">
        <v>2</v>
      </c>
      <c r="BQ15">
        <v>1169.528</v>
      </c>
      <c r="BR15">
        <v>1.6282025639167783E-2</v>
      </c>
      <c r="BS15">
        <v>0.28719226078418697</v>
      </c>
      <c r="BT15">
        <v>7.5244030070250559E-2</v>
      </c>
      <c r="BU15">
        <v>11.08</v>
      </c>
      <c r="BV15">
        <v>0.17100915925056945</v>
      </c>
      <c r="BW15">
        <v>3.505687764636674</v>
      </c>
      <c r="BX15">
        <v>10</v>
      </c>
      <c r="BY15">
        <v>2</v>
      </c>
      <c r="BZ15">
        <v>41</v>
      </c>
    </row>
    <row r="16" spans="1:78" ht="16.5">
      <c r="A16" s="98" t="str">
        <f t="shared" si="1"/>
        <v>영종운수</v>
      </c>
      <c r="B16" s="99" t="str">
        <f t="shared" si="2"/>
        <v>김영태</v>
      </c>
      <c r="C16" s="100" t="str">
        <f t="shared" si="3"/>
        <v>F</v>
      </c>
      <c r="D16" s="101">
        <f t="shared" si="4"/>
        <v>0.73730769230769233</v>
      </c>
      <c r="E16" s="102">
        <f t="shared" si="5"/>
        <v>7671</v>
      </c>
      <c r="F16" s="103" t="str">
        <f t="shared" si="6"/>
        <v>222</v>
      </c>
      <c r="G16" s="104" t="str">
        <f t="shared" si="7"/>
        <v>73아1209</v>
      </c>
      <c r="H16" s="105">
        <f t="shared" si="8"/>
        <v>1</v>
      </c>
      <c r="I16" s="106">
        <f t="shared" si="9"/>
        <v>995.35299999999995</v>
      </c>
      <c r="J16" s="107">
        <f t="shared" si="10"/>
        <v>7.0132115893448848E-4</v>
      </c>
      <c r="K16" s="107">
        <f t="shared" si="11"/>
        <v>0.2329624297662872</v>
      </c>
      <c r="L16" s="107">
        <f t="shared" si="12"/>
        <v>0.13161159910102246</v>
      </c>
      <c r="M16" s="108">
        <f t="shared" si="13"/>
        <v>10.682</v>
      </c>
      <c r="N16" s="109">
        <f t="shared" si="14"/>
        <v>0</v>
      </c>
      <c r="O16" s="109">
        <f t="shared" si="15"/>
        <v>4.2196085207961396</v>
      </c>
      <c r="P16" s="210">
        <f t="shared" si="16"/>
        <v>0</v>
      </c>
      <c r="Q16" s="211">
        <f t="shared" si="17"/>
        <v>0</v>
      </c>
      <c r="R16" s="211">
        <f t="shared" si="18"/>
        <v>42</v>
      </c>
      <c r="T16">
        <v>526</v>
      </c>
      <c r="U16">
        <v>7671</v>
      </c>
      <c r="V16" t="s">
        <v>210</v>
      </c>
      <c r="W16">
        <v>995.35299999999995</v>
      </c>
      <c r="X16">
        <v>519.15899999999999</v>
      </c>
      <c r="Y16">
        <v>1.917</v>
      </c>
      <c r="Z16">
        <v>10.682</v>
      </c>
      <c r="AA16">
        <v>47.122490999999997</v>
      </c>
      <c r="AB16">
        <v>3.3048000000000001E-2</v>
      </c>
      <c r="AC16">
        <v>10.97777</v>
      </c>
      <c r="AD16" s="1">
        <v>131</v>
      </c>
      <c r="AE16">
        <v>0</v>
      </c>
      <c r="AF16">
        <v>42</v>
      </c>
      <c r="AG16">
        <v>74</v>
      </c>
      <c r="AH16">
        <v>21.122672999999999</v>
      </c>
      <c r="AI16">
        <v>2925.3</v>
      </c>
      <c r="AJ16">
        <v>0</v>
      </c>
      <c r="AK16">
        <v>0</v>
      </c>
      <c r="AL16">
        <v>0</v>
      </c>
      <c r="AM16">
        <v>0.73730769230769233</v>
      </c>
      <c r="AN16" t="s">
        <v>70</v>
      </c>
      <c r="AO16">
        <v>995.35299999999995</v>
      </c>
      <c r="AP16" t="s">
        <v>423</v>
      </c>
      <c r="AQ16" t="s">
        <v>118</v>
      </c>
      <c r="AR16" t="s">
        <v>122</v>
      </c>
      <c r="AS16" t="s">
        <v>118</v>
      </c>
      <c r="AT16" t="s">
        <v>122</v>
      </c>
      <c r="AU16" t="s">
        <v>204</v>
      </c>
      <c r="AV16" t="s">
        <v>210</v>
      </c>
      <c r="AW16" t="s">
        <v>70</v>
      </c>
      <c r="AX16">
        <v>7671</v>
      </c>
      <c r="AY16" t="s">
        <v>384</v>
      </c>
      <c r="AZ16">
        <v>2</v>
      </c>
      <c r="BA16" t="s">
        <v>385</v>
      </c>
      <c r="BB16">
        <v>1</v>
      </c>
      <c r="BC16">
        <v>1</v>
      </c>
      <c r="BE16" t="s">
        <v>70</v>
      </c>
      <c r="BF16">
        <v>0</v>
      </c>
      <c r="BG16" t="s">
        <v>252</v>
      </c>
      <c r="BI16" t="s">
        <v>118</v>
      </c>
      <c r="BJ16" t="s">
        <v>210</v>
      </c>
      <c r="BK16" t="s">
        <v>70</v>
      </c>
      <c r="BL16">
        <v>0.73730769230769233</v>
      </c>
      <c r="BM16">
        <v>7671</v>
      </c>
      <c r="BN16" t="s">
        <v>122</v>
      </c>
      <c r="BO16" t="s">
        <v>204</v>
      </c>
      <c r="BP16">
        <v>1</v>
      </c>
      <c r="BQ16">
        <v>995.35299999999995</v>
      </c>
      <c r="BR16">
        <v>7.0132115893448848E-4</v>
      </c>
      <c r="BS16">
        <v>0.2329624297662872</v>
      </c>
      <c r="BT16">
        <v>0.13161159910102246</v>
      </c>
      <c r="BU16">
        <v>10.682</v>
      </c>
      <c r="BV16">
        <v>0</v>
      </c>
      <c r="BW16">
        <v>4.2196085207961396</v>
      </c>
      <c r="BX16">
        <v>0</v>
      </c>
      <c r="BY16">
        <v>0</v>
      </c>
      <c r="BZ16">
        <v>42</v>
      </c>
    </row>
    <row r="17" spans="1:78" ht="16.5">
      <c r="A17" s="115" t="str">
        <f t="shared" si="1"/>
        <v>영종운수</v>
      </c>
      <c r="B17" s="116" t="str">
        <f t="shared" si="2"/>
        <v>김용석</v>
      </c>
      <c r="C17" s="117" t="str">
        <f t="shared" si="3"/>
        <v>F</v>
      </c>
      <c r="D17" s="118">
        <f t="shared" si="4"/>
        <v>0.76</v>
      </c>
      <c r="E17" s="119">
        <f t="shared" si="5"/>
        <v>6710</v>
      </c>
      <c r="F17" s="120" t="str">
        <f t="shared" si="6"/>
        <v>222</v>
      </c>
      <c r="G17" s="121" t="str">
        <f t="shared" si="7"/>
        <v>73아1209</v>
      </c>
      <c r="H17" s="122">
        <f t="shared" si="8"/>
        <v>1</v>
      </c>
      <c r="I17" s="123">
        <f t="shared" si="9"/>
        <v>596.26599999999996</v>
      </c>
      <c r="J17" s="124">
        <f t="shared" si="10"/>
        <v>3.3005873887796987E-2</v>
      </c>
      <c r="K17" s="124">
        <f t="shared" si="11"/>
        <v>0.27876220926868511</v>
      </c>
      <c r="L17" s="124">
        <f t="shared" si="12"/>
        <v>0.11907437284701795</v>
      </c>
      <c r="M17" s="125">
        <f t="shared" si="13"/>
        <v>13.132</v>
      </c>
      <c r="N17" s="126">
        <f t="shared" si="14"/>
        <v>0</v>
      </c>
      <c r="O17" s="126">
        <f t="shared" si="15"/>
        <v>5.534442681621961</v>
      </c>
      <c r="P17" s="208">
        <f t="shared" si="16"/>
        <v>3</v>
      </c>
      <c r="Q17" s="209">
        <f t="shared" si="17"/>
        <v>0</v>
      </c>
      <c r="R17" s="209">
        <f t="shared" si="18"/>
        <v>33</v>
      </c>
      <c r="T17">
        <v>526</v>
      </c>
      <c r="U17">
        <v>6710</v>
      </c>
      <c r="V17" t="s">
        <v>211</v>
      </c>
      <c r="W17">
        <v>596.26599999999996</v>
      </c>
      <c r="X17">
        <v>301.80799999999999</v>
      </c>
      <c r="Y17">
        <v>1.976</v>
      </c>
      <c r="Z17">
        <v>13.132</v>
      </c>
      <c r="AA17">
        <v>26.788049999999998</v>
      </c>
      <c r="AB17">
        <v>0.88416300000000003</v>
      </c>
      <c r="AC17">
        <v>7.4674959999999997</v>
      </c>
      <c r="AD17" s="1">
        <v>71</v>
      </c>
      <c r="AE17">
        <v>0</v>
      </c>
      <c r="AF17">
        <v>33</v>
      </c>
      <c r="AG17">
        <v>82</v>
      </c>
      <c r="AH17">
        <v>22.258655999999998</v>
      </c>
      <c r="AI17">
        <v>3087.4</v>
      </c>
      <c r="AJ17">
        <v>0</v>
      </c>
      <c r="AK17">
        <v>3</v>
      </c>
      <c r="AL17">
        <v>180</v>
      </c>
      <c r="AM17">
        <v>0.76</v>
      </c>
      <c r="AN17" t="s">
        <v>70</v>
      </c>
      <c r="AO17">
        <v>596.26599999999996</v>
      </c>
      <c r="AP17" t="s">
        <v>424</v>
      </c>
      <c r="AQ17" t="s">
        <v>118</v>
      </c>
      <c r="AR17" t="s">
        <v>122</v>
      </c>
      <c r="AS17" t="s">
        <v>118</v>
      </c>
      <c r="AT17" t="s">
        <v>122</v>
      </c>
      <c r="AU17" t="s">
        <v>204</v>
      </c>
      <c r="AV17" t="s">
        <v>211</v>
      </c>
      <c r="AW17" t="s">
        <v>70</v>
      </c>
      <c r="AX17">
        <v>6710</v>
      </c>
      <c r="AY17" t="s">
        <v>384</v>
      </c>
      <c r="AZ17">
        <v>1</v>
      </c>
      <c r="BA17" t="s">
        <v>378</v>
      </c>
      <c r="BB17">
        <v>1</v>
      </c>
      <c r="BC17">
        <v>1</v>
      </c>
      <c r="BE17" t="s">
        <v>70</v>
      </c>
      <c r="BF17">
        <v>0</v>
      </c>
      <c r="BG17" t="s">
        <v>252</v>
      </c>
      <c r="BI17" t="s">
        <v>118</v>
      </c>
      <c r="BJ17" t="s">
        <v>211</v>
      </c>
      <c r="BK17" t="s">
        <v>70</v>
      </c>
      <c r="BL17">
        <v>0.76</v>
      </c>
      <c r="BM17">
        <v>6710</v>
      </c>
      <c r="BN17" t="s">
        <v>122</v>
      </c>
      <c r="BO17" t="s">
        <v>204</v>
      </c>
      <c r="BP17">
        <v>1</v>
      </c>
      <c r="BQ17">
        <v>596.26599999999996</v>
      </c>
      <c r="BR17">
        <v>3.3005873887796987E-2</v>
      </c>
      <c r="BS17">
        <v>0.27876220926868511</v>
      </c>
      <c r="BT17">
        <v>0.11907437284701795</v>
      </c>
      <c r="BU17">
        <v>13.132</v>
      </c>
      <c r="BV17">
        <v>0</v>
      </c>
      <c r="BW17">
        <v>5.534442681621961</v>
      </c>
      <c r="BX17">
        <v>3</v>
      </c>
      <c r="BY17">
        <v>0</v>
      </c>
      <c r="BZ17">
        <v>33</v>
      </c>
    </row>
    <row r="18" spans="1:78" ht="16.5">
      <c r="A18" s="98" t="str">
        <f t="shared" si="1"/>
        <v>영종운수</v>
      </c>
      <c r="B18" s="99" t="str">
        <f t="shared" si="2"/>
        <v>김윤덕</v>
      </c>
      <c r="C18" s="100" t="str">
        <f t="shared" si="3"/>
        <v>D</v>
      </c>
      <c r="D18" s="101">
        <f t="shared" si="4"/>
        <v>0.83578708047743799</v>
      </c>
      <c r="E18" s="102">
        <f t="shared" si="5"/>
        <v>6800</v>
      </c>
      <c r="F18" s="103" t="str">
        <f t="shared" si="6"/>
        <v>202</v>
      </c>
      <c r="G18" s="104" t="str">
        <f t="shared" si="7"/>
        <v>73아1240</v>
      </c>
      <c r="H18" s="105">
        <f t="shared" si="8"/>
        <v>9</v>
      </c>
      <c r="I18" s="106">
        <f t="shared" si="9"/>
        <v>2128.2759999999998</v>
      </c>
      <c r="J18" s="107">
        <f t="shared" si="10"/>
        <v>5.8208775511350661E-2</v>
      </c>
      <c r="K18" s="107">
        <f t="shared" si="11"/>
        <v>0.3277954339086645</v>
      </c>
      <c r="L18" s="107">
        <f t="shared" si="12"/>
        <v>0.14095916131178476</v>
      </c>
      <c r="M18" s="108">
        <f t="shared" si="13"/>
        <v>18.923999999999999</v>
      </c>
      <c r="N18" s="109">
        <f t="shared" si="14"/>
        <v>0.72698608704412138</v>
      </c>
      <c r="O18" s="109">
        <f t="shared" si="15"/>
        <v>11.060574038599848</v>
      </c>
      <c r="P18" s="210">
        <f t="shared" si="16"/>
        <v>35</v>
      </c>
      <c r="Q18" s="211">
        <f t="shared" si="17"/>
        <v>139</v>
      </c>
      <c r="R18" s="211">
        <f t="shared" si="18"/>
        <v>255</v>
      </c>
      <c r="T18">
        <v>526</v>
      </c>
      <c r="U18">
        <v>6800</v>
      </c>
      <c r="V18" t="s">
        <v>295</v>
      </c>
      <c r="W18">
        <v>2128.2759999999998</v>
      </c>
      <c r="X18">
        <v>978.322</v>
      </c>
      <c r="Y18">
        <v>2.1749999999999998</v>
      </c>
      <c r="Z18">
        <v>18.923999999999999</v>
      </c>
      <c r="AA18">
        <v>92.378046999999995</v>
      </c>
      <c r="AB18">
        <v>5.3772130000000002</v>
      </c>
      <c r="AC18">
        <v>30.281102000000001</v>
      </c>
      <c r="AD18" s="1">
        <v>300</v>
      </c>
      <c r="AE18">
        <v>139</v>
      </c>
      <c r="AF18">
        <v>255</v>
      </c>
      <c r="AG18">
        <v>104</v>
      </c>
      <c r="AH18">
        <v>23.038762999999999</v>
      </c>
      <c r="AI18">
        <v>21043.5</v>
      </c>
      <c r="AJ18">
        <v>5717</v>
      </c>
      <c r="AK18">
        <v>35</v>
      </c>
      <c r="AL18">
        <v>14685</v>
      </c>
      <c r="AM18">
        <v>0.83578708047743799</v>
      </c>
      <c r="AN18" t="s">
        <v>67</v>
      </c>
      <c r="AO18">
        <v>417.11399999999998</v>
      </c>
      <c r="AP18" t="s">
        <v>425</v>
      </c>
      <c r="AQ18" t="s">
        <v>118</v>
      </c>
      <c r="AR18" t="s">
        <v>119</v>
      </c>
      <c r="AS18" t="s">
        <v>118</v>
      </c>
      <c r="AT18" t="s">
        <v>119</v>
      </c>
      <c r="AU18" t="s">
        <v>185</v>
      </c>
      <c r="AV18" t="s">
        <v>295</v>
      </c>
      <c r="AW18" t="s">
        <v>67</v>
      </c>
      <c r="AX18">
        <v>6800</v>
      </c>
      <c r="AY18" t="s">
        <v>330</v>
      </c>
      <c r="AZ18">
        <v>3</v>
      </c>
      <c r="BA18" t="s">
        <v>331</v>
      </c>
      <c r="BB18">
        <v>9</v>
      </c>
      <c r="BC18">
        <v>1</v>
      </c>
      <c r="BE18" t="s">
        <v>70</v>
      </c>
      <c r="BF18">
        <v>1</v>
      </c>
      <c r="BG18" t="s">
        <v>278</v>
      </c>
      <c r="BI18" t="s">
        <v>118</v>
      </c>
      <c r="BJ18" t="s">
        <v>295</v>
      </c>
      <c r="BK18" t="s">
        <v>67</v>
      </c>
      <c r="BL18">
        <v>0.83578708047743799</v>
      </c>
      <c r="BM18">
        <v>6800</v>
      </c>
      <c r="BN18" t="s">
        <v>119</v>
      </c>
      <c r="BO18" t="s">
        <v>185</v>
      </c>
      <c r="BP18">
        <v>9</v>
      </c>
      <c r="BQ18">
        <v>2128.2759999999998</v>
      </c>
      <c r="BR18">
        <v>5.8208775511350661E-2</v>
      </c>
      <c r="BS18">
        <v>0.3277954339086645</v>
      </c>
      <c r="BT18">
        <v>0.14095916131178476</v>
      </c>
      <c r="BU18">
        <v>18.923999999999999</v>
      </c>
      <c r="BV18">
        <v>0.72698608704412138</v>
      </c>
      <c r="BW18">
        <v>11.060574038599848</v>
      </c>
      <c r="BX18">
        <v>35</v>
      </c>
      <c r="BY18">
        <v>139</v>
      </c>
      <c r="BZ18">
        <v>255</v>
      </c>
    </row>
    <row r="19" spans="1:78" ht="16.5">
      <c r="A19" s="115" t="str">
        <f t="shared" si="1"/>
        <v>영종운수</v>
      </c>
      <c r="B19" s="116" t="str">
        <f t="shared" si="2"/>
        <v>김제학</v>
      </c>
      <c r="C19" s="117" t="str">
        <f t="shared" si="3"/>
        <v>S</v>
      </c>
      <c r="D19" s="118">
        <f t="shared" si="4"/>
        <v>1.0142857142857142</v>
      </c>
      <c r="E19" s="119">
        <f t="shared" si="5"/>
        <v>8006</v>
      </c>
      <c r="F19" s="120" t="str">
        <f t="shared" si="6"/>
        <v>202</v>
      </c>
      <c r="G19" s="121" t="str">
        <f t="shared" si="7"/>
        <v>73아1282</v>
      </c>
      <c r="H19" s="122">
        <f t="shared" si="8"/>
        <v>1</v>
      </c>
      <c r="I19" s="123">
        <f t="shared" si="9"/>
        <v>3640.1840000000002</v>
      </c>
      <c r="J19" s="124">
        <f t="shared" si="10"/>
        <v>1.5473984489678424E-2</v>
      </c>
      <c r="K19" s="124">
        <f t="shared" si="11"/>
        <v>0.29311963895021198</v>
      </c>
      <c r="L19" s="124">
        <f t="shared" si="12"/>
        <v>6.2359485124927748E-2</v>
      </c>
      <c r="M19" s="125">
        <f t="shared" si="13"/>
        <v>13.835000000000001</v>
      </c>
      <c r="N19" s="126">
        <f t="shared" si="14"/>
        <v>0.16482683292932443</v>
      </c>
      <c r="O19" s="126">
        <f t="shared" si="15"/>
        <v>3.9833151291253408</v>
      </c>
      <c r="P19" s="208">
        <f t="shared" si="16"/>
        <v>6</v>
      </c>
      <c r="Q19" s="209">
        <f t="shared" si="17"/>
        <v>6</v>
      </c>
      <c r="R19" s="209">
        <f t="shared" si="18"/>
        <v>145</v>
      </c>
      <c r="T19">
        <v>526</v>
      </c>
      <c r="U19">
        <v>8006</v>
      </c>
      <c r="V19" t="s">
        <v>212</v>
      </c>
      <c r="W19">
        <v>3640.1840000000002</v>
      </c>
      <c r="X19">
        <v>1281.5820000000001</v>
      </c>
      <c r="Y19">
        <v>2.84</v>
      </c>
      <c r="Z19">
        <v>13.835000000000001</v>
      </c>
      <c r="AA19">
        <v>141.45328900000001</v>
      </c>
      <c r="AB19">
        <v>2.1888459999999998</v>
      </c>
      <c r="AC19">
        <v>41.462736999999997</v>
      </c>
      <c r="AD19" s="1">
        <v>227</v>
      </c>
      <c r="AE19">
        <v>6</v>
      </c>
      <c r="AF19">
        <v>145</v>
      </c>
      <c r="AG19">
        <v>104</v>
      </c>
      <c r="AH19">
        <v>25.734176999999999</v>
      </c>
      <c r="AI19">
        <v>18647.400000000001</v>
      </c>
      <c r="AJ19">
        <v>1123.0999999999999</v>
      </c>
      <c r="AK19">
        <v>6</v>
      </c>
      <c r="AL19">
        <v>2084</v>
      </c>
      <c r="AM19">
        <v>1.0142857142857142</v>
      </c>
      <c r="AN19" t="s">
        <v>71</v>
      </c>
      <c r="AO19">
        <v>3640.1840000000002</v>
      </c>
      <c r="AP19" t="s">
        <v>426</v>
      </c>
      <c r="AQ19" t="s">
        <v>118</v>
      </c>
      <c r="AR19" t="s">
        <v>119</v>
      </c>
      <c r="AS19" t="s">
        <v>118</v>
      </c>
      <c r="AT19" t="s">
        <v>119</v>
      </c>
      <c r="AU19" t="s">
        <v>192</v>
      </c>
      <c r="AV19" t="s">
        <v>212</v>
      </c>
      <c r="AW19" t="s">
        <v>71</v>
      </c>
      <c r="AX19">
        <v>8006</v>
      </c>
      <c r="AY19" t="s">
        <v>321</v>
      </c>
      <c r="AZ19">
        <v>8</v>
      </c>
      <c r="BA19" t="s">
        <v>342</v>
      </c>
      <c r="BB19">
        <v>1</v>
      </c>
      <c r="BC19">
        <v>1</v>
      </c>
      <c r="BE19" t="s">
        <v>71</v>
      </c>
      <c r="BF19">
        <v>0</v>
      </c>
      <c r="BG19" t="s">
        <v>252</v>
      </c>
      <c r="BI19" t="s">
        <v>118</v>
      </c>
      <c r="BJ19" t="s">
        <v>212</v>
      </c>
      <c r="BK19" t="s">
        <v>71</v>
      </c>
      <c r="BL19">
        <v>1.0142857142857142</v>
      </c>
      <c r="BM19">
        <v>8006</v>
      </c>
      <c r="BN19" t="s">
        <v>119</v>
      </c>
      <c r="BO19" t="s">
        <v>192</v>
      </c>
      <c r="BP19">
        <v>1</v>
      </c>
      <c r="BQ19">
        <v>3640.1840000000002</v>
      </c>
      <c r="BR19">
        <v>1.5473984489678424E-2</v>
      </c>
      <c r="BS19">
        <v>0.29311963895021198</v>
      </c>
      <c r="BT19">
        <v>6.2359485124927748E-2</v>
      </c>
      <c r="BU19">
        <v>13.835000000000001</v>
      </c>
      <c r="BV19">
        <v>0.16482683292932443</v>
      </c>
      <c r="BW19">
        <v>3.9833151291253408</v>
      </c>
      <c r="BX19">
        <v>6</v>
      </c>
      <c r="BY19">
        <v>6</v>
      </c>
      <c r="BZ19">
        <v>145</v>
      </c>
    </row>
    <row r="20" spans="1:78" ht="16.5">
      <c r="A20" s="98" t="str">
        <f t="shared" si="1"/>
        <v>영종운수</v>
      </c>
      <c r="B20" s="99" t="str">
        <f t="shared" si="2"/>
        <v>김준영</v>
      </c>
      <c r="C20" s="100" t="str">
        <f t="shared" si="3"/>
        <v>B</v>
      </c>
      <c r="D20" s="101">
        <f t="shared" si="4"/>
        <v>0.92714285714285727</v>
      </c>
      <c r="E20" s="102">
        <f t="shared" si="5"/>
        <v>4999</v>
      </c>
      <c r="F20" s="103" t="str">
        <f t="shared" si="6"/>
        <v>205</v>
      </c>
      <c r="G20" s="104" t="str">
        <f t="shared" si="7"/>
        <v>71바7516</v>
      </c>
      <c r="H20" s="105">
        <f t="shared" si="8"/>
        <v>2</v>
      </c>
      <c r="I20" s="106">
        <f t="shared" si="9"/>
        <v>7030.6779999999999</v>
      </c>
      <c r="J20" s="107">
        <f t="shared" si="10"/>
        <v>3.0447664482589155E-2</v>
      </c>
      <c r="K20" s="107">
        <f t="shared" si="11"/>
        <v>0.32029550616528624</v>
      </c>
      <c r="L20" s="107">
        <f t="shared" si="12"/>
        <v>0.11136905999677414</v>
      </c>
      <c r="M20" s="108">
        <f t="shared" si="13"/>
        <v>17.591000000000001</v>
      </c>
      <c r="N20" s="109">
        <f t="shared" si="14"/>
        <v>1.237433999964157</v>
      </c>
      <c r="O20" s="109">
        <f t="shared" si="15"/>
        <v>21.107494895940334</v>
      </c>
      <c r="P20" s="210">
        <f t="shared" si="16"/>
        <v>49</v>
      </c>
      <c r="Q20" s="211">
        <f t="shared" si="17"/>
        <v>87</v>
      </c>
      <c r="R20" s="211">
        <f t="shared" si="18"/>
        <v>1484</v>
      </c>
      <c r="T20">
        <v>526</v>
      </c>
      <c r="U20">
        <v>4999</v>
      </c>
      <c r="V20" t="s">
        <v>351</v>
      </c>
      <c r="W20">
        <v>7030.6779999999999</v>
      </c>
      <c r="X20">
        <v>2689.5940000000001</v>
      </c>
      <c r="Y20">
        <v>2.6139999999999999</v>
      </c>
      <c r="Z20">
        <v>17.591000000000001</v>
      </c>
      <c r="AA20">
        <v>287.66912500000001</v>
      </c>
      <c r="AB20">
        <v>8.7588530000000002</v>
      </c>
      <c r="AC20">
        <v>92.139127999999999</v>
      </c>
      <c r="AD20" s="1">
        <v>783</v>
      </c>
      <c r="AE20">
        <v>87</v>
      </c>
      <c r="AF20">
        <v>1484</v>
      </c>
      <c r="AG20">
        <v>108</v>
      </c>
      <c r="AH20">
        <v>24.440154</v>
      </c>
      <c r="AI20">
        <v>74970.7</v>
      </c>
      <c r="AJ20">
        <v>22339.4</v>
      </c>
      <c r="AK20">
        <v>49</v>
      </c>
      <c r="AL20">
        <v>30948</v>
      </c>
      <c r="AM20">
        <v>0.92714285714285727</v>
      </c>
      <c r="AN20" t="s">
        <v>68</v>
      </c>
      <c r="AO20">
        <v>6856.2380000000003</v>
      </c>
      <c r="AP20" t="s">
        <v>427</v>
      </c>
      <c r="AQ20" t="s">
        <v>118</v>
      </c>
      <c r="AR20" t="s">
        <v>121</v>
      </c>
      <c r="AS20" t="s">
        <v>118</v>
      </c>
      <c r="AT20" t="s">
        <v>121</v>
      </c>
      <c r="AU20" t="s">
        <v>203</v>
      </c>
      <c r="AV20" t="s">
        <v>351</v>
      </c>
      <c r="AW20" t="s">
        <v>68</v>
      </c>
      <c r="AX20">
        <v>4999</v>
      </c>
      <c r="AY20" t="s">
        <v>428</v>
      </c>
      <c r="AZ20">
        <v>2</v>
      </c>
      <c r="BA20" t="s">
        <v>429</v>
      </c>
      <c r="BB20">
        <v>2</v>
      </c>
      <c r="BC20">
        <v>1</v>
      </c>
      <c r="BE20" t="s">
        <v>69</v>
      </c>
      <c r="BF20">
        <v>1</v>
      </c>
      <c r="BG20" t="s">
        <v>278</v>
      </c>
      <c r="BI20" t="s">
        <v>118</v>
      </c>
      <c r="BJ20" t="s">
        <v>351</v>
      </c>
      <c r="BK20" t="s">
        <v>68</v>
      </c>
      <c r="BL20">
        <v>0.92714285714285727</v>
      </c>
      <c r="BM20">
        <v>4999</v>
      </c>
      <c r="BN20" t="s">
        <v>121</v>
      </c>
      <c r="BO20" t="s">
        <v>203</v>
      </c>
      <c r="BP20">
        <v>2</v>
      </c>
      <c r="BQ20">
        <v>7030.6779999999999</v>
      </c>
      <c r="BR20">
        <v>3.0447664482589155E-2</v>
      </c>
      <c r="BS20">
        <v>0.32029550616528624</v>
      </c>
      <c r="BT20">
        <v>0.11136905999677414</v>
      </c>
      <c r="BU20">
        <v>17.591000000000001</v>
      </c>
      <c r="BV20">
        <v>1.237433999964157</v>
      </c>
      <c r="BW20">
        <v>21.107494895940334</v>
      </c>
      <c r="BX20">
        <v>49</v>
      </c>
      <c r="BY20">
        <v>87</v>
      </c>
      <c r="BZ20">
        <v>1484</v>
      </c>
    </row>
    <row r="21" spans="1:78" ht="16.5">
      <c r="A21" s="115" t="str">
        <f t="shared" si="1"/>
        <v>영종운수</v>
      </c>
      <c r="B21" s="116" t="str">
        <f t="shared" si="2"/>
        <v>김지현</v>
      </c>
      <c r="C21" s="117" t="str">
        <f t="shared" si="3"/>
        <v>B</v>
      </c>
      <c r="D21" s="118">
        <f t="shared" si="4"/>
        <v>0.92153846153846142</v>
      </c>
      <c r="E21" s="119">
        <f t="shared" si="5"/>
        <v>4482</v>
      </c>
      <c r="F21" s="120" t="str">
        <f t="shared" si="6"/>
        <v>203</v>
      </c>
      <c r="G21" s="121" t="str">
        <f t="shared" si="7"/>
        <v>70바2526</v>
      </c>
      <c r="H21" s="122">
        <f t="shared" si="8"/>
        <v>1</v>
      </c>
      <c r="I21" s="123">
        <f t="shared" si="9"/>
        <v>2882.2779999999998</v>
      </c>
      <c r="J21" s="124">
        <f t="shared" si="10"/>
        <v>6.3493975680861611E-2</v>
      </c>
      <c r="K21" s="124">
        <f t="shared" si="11"/>
        <v>0.21281417715605794</v>
      </c>
      <c r="L21" s="124">
        <f t="shared" si="12"/>
        <v>0.1616776730072533</v>
      </c>
      <c r="M21" s="125">
        <f t="shared" si="13"/>
        <v>13.741</v>
      </c>
      <c r="N21" s="126">
        <f t="shared" si="14"/>
        <v>0</v>
      </c>
      <c r="O21" s="126">
        <f t="shared" si="15"/>
        <v>1.9776024380715533</v>
      </c>
      <c r="P21" s="208">
        <f t="shared" si="16"/>
        <v>13</v>
      </c>
      <c r="Q21" s="209">
        <f t="shared" si="17"/>
        <v>0</v>
      </c>
      <c r="R21" s="209">
        <f t="shared" si="18"/>
        <v>57</v>
      </c>
      <c r="T21">
        <v>526</v>
      </c>
      <c r="U21">
        <v>4482</v>
      </c>
      <c r="V21" t="s">
        <v>213</v>
      </c>
      <c r="W21">
        <v>2882.2779999999998</v>
      </c>
      <c r="X21">
        <v>1202.7860000000001</v>
      </c>
      <c r="Y21">
        <v>2.3959999999999999</v>
      </c>
      <c r="Z21">
        <v>13.741</v>
      </c>
      <c r="AA21">
        <v>129.81052</v>
      </c>
      <c r="AB21">
        <v>8.2421860000000002</v>
      </c>
      <c r="AC21">
        <v>27.625519000000001</v>
      </c>
      <c r="AD21" s="1">
        <v>466</v>
      </c>
      <c r="AE21">
        <v>0</v>
      </c>
      <c r="AF21">
        <v>57</v>
      </c>
      <c r="AG21">
        <v>84</v>
      </c>
      <c r="AH21">
        <v>22.203731999999999</v>
      </c>
      <c r="AI21">
        <v>9317.9</v>
      </c>
      <c r="AJ21">
        <v>84.8</v>
      </c>
      <c r="AK21">
        <v>13</v>
      </c>
      <c r="AL21">
        <v>2574</v>
      </c>
      <c r="AM21">
        <v>0.92153846153846142</v>
      </c>
      <c r="AN21" t="s">
        <v>68</v>
      </c>
      <c r="AO21">
        <v>2882.2779999999998</v>
      </c>
      <c r="AP21" t="s">
        <v>430</v>
      </c>
      <c r="AQ21" t="s">
        <v>118</v>
      </c>
      <c r="AR21" t="s">
        <v>120</v>
      </c>
      <c r="AS21" t="s">
        <v>118</v>
      </c>
      <c r="AT21" t="s">
        <v>120</v>
      </c>
      <c r="AU21" t="s">
        <v>196</v>
      </c>
      <c r="AV21" t="s">
        <v>213</v>
      </c>
      <c r="AW21" t="s">
        <v>68</v>
      </c>
      <c r="AX21">
        <v>4482</v>
      </c>
      <c r="AY21" t="s">
        <v>327</v>
      </c>
      <c r="AZ21">
        <v>3</v>
      </c>
      <c r="BA21" t="s">
        <v>337</v>
      </c>
      <c r="BB21">
        <v>1</v>
      </c>
      <c r="BC21">
        <v>1</v>
      </c>
      <c r="BE21" t="s">
        <v>68</v>
      </c>
      <c r="BF21">
        <v>0</v>
      </c>
      <c r="BG21" t="s">
        <v>252</v>
      </c>
      <c r="BI21" t="s">
        <v>118</v>
      </c>
      <c r="BJ21" t="s">
        <v>213</v>
      </c>
      <c r="BK21" t="s">
        <v>68</v>
      </c>
      <c r="BL21">
        <v>0.92153846153846142</v>
      </c>
      <c r="BM21">
        <v>4482</v>
      </c>
      <c r="BN21" t="s">
        <v>120</v>
      </c>
      <c r="BO21" t="s">
        <v>196</v>
      </c>
      <c r="BP21">
        <v>1</v>
      </c>
      <c r="BQ21">
        <v>2882.2779999999998</v>
      </c>
      <c r="BR21">
        <v>6.3493975680861611E-2</v>
      </c>
      <c r="BS21">
        <v>0.21281417715605794</v>
      </c>
      <c r="BT21">
        <v>0.1616776730072533</v>
      </c>
      <c r="BU21">
        <v>13.741</v>
      </c>
      <c r="BV21">
        <v>0</v>
      </c>
      <c r="BW21">
        <v>1.9776024380715533</v>
      </c>
      <c r="BX21">
        <v>13</v>
      </c>
      <c r="BY21">
        <v>0</v>
      </c>
      <c r="BZ21">
        <v>57</v>
      </c>
    </row>
    <row r="22" spans="1:78" ht="16.5">
      <c r="A22" s="98" t="str">
        <f t="shared" si="1"/>
        <v>영종운수</v>
      </c>
      <c r="B22" s="99" t="str">
        <f t="shared" si="2"/>
        <v>김지훈</v>
      </c>
      <c r="C22" s="100" t="str">
        <f t="shared" si="3"/>
        <v>S</v>
      </c>
      <c r="D22" s="101">
        <f t="shared" si="4"/>
        <v>1.03</v>
      </c>
      <c r="E22" s="102">
        <f t="shared" si="5"/>
        <v>5504</v>
      </c>
      <c r="F22" s="103" t="str">
        <f t="shared" si="6"/>
        <v>205</v>
      </c>
      <c r="G22" s="104" t="str">
        <f t="shared" si="7"/>
        <v>70바2512</v>
      </c>
      <c r="H22" s="105">
        <f t="shared" si="8"/>
        <v>1</v>
      </c>
      <c r="I22" s="106">
        <f t="shared" si="9"/>
        <v>2915.1280000000002</v>
      </c>
      <c r="J22" s="107">
        <f t="shared" si="10"/>
        <v>6.3447619950955068E-3</v>
      </c>
      <c r="K22" s="107">
        <f t="shared" si="11"/>
        <v>0.27038556668621977</v>
      </c>
      <c r="L22" s="107">
        <f t="shared" si="12"/>
        <v>6.4834202820596556E-2</v>
      </c>
      <c r="M22" s="108">
        <f t="shared" si="13"/>
        <v>10.019</v>
      </c>
      <c r="N22" s="109">
        <f t="shared" si="14"/>
        <v>0</v>
      </c>
      <c r="O22" s="109">
        <f t="shared" si="15"/>
        <v>1.9210134169065645</v>
      </c>
      <c r="P22" s="210">
        <f t="shared" si="16"/>
        <v>2</v>
      </c>
      <c r="Q22" s="211">
        <f t="shared" si="17"/>
        <v>0</v>
      </c>
      <c r="R22" s="211">
        <f t="shared" si="18"/>
        <v>56</v>
      </c>
      <c r="T22">
        <v>526</v>
      </c>
      <c r="U22">
        <v>5504</v>
      </c>
      <c r="V22" t="s">
        <v>250</v>
      </c>
      <c r="W22">
        <v>2915.1280000000002</v>
      </c>
      <c r="X22">
        <v>1010.835</v>
      </c>
      <c r="Y22">
        <v>2.8839999999999999</v>
      </c>
      <c r="Z22">
        <v>10.019</v>
      </c>
      <c r="AA22">
        <v>135.49775399999999</v>
      </c>
      <c r="AB22">
        <v>0.85970100000000005</v>
      </c>
      <c r="AC22">
        <v>36.636637</v>
      </c>
      <c r="AD22" s="1">
        <v>189</v>
      </c>
      <c r="AE22">
        <v>0</v>
      </c>
      <c r="AF22">
        <v>56</v>
      </c>
      <c r="AG22">
        <v>100</v>
      </c>
      <c r="AH22">
        <v>21.514216000000001</v>
      </c>
      <c r="AI22">
        <v>12518.8</v>
      </c>
      <c r="AJ22">
        <v>1450.9</v>
      </c>
      <c r="AK22">
        <v>2</v>
      </c>
      <c r="AL22">
        <v>142</v>
      </c>
      <c r="AM22">
        <v>1.03</v>
      </c>
      <c r="AN22" t="s">
        <v>71</v>
      </c>
      <c r="AO22">
        <v>2915.1280000000002</v>
      </c>
      <c r="AP22" t="s">
        <v>431</v>
      </c>
      <c r="AQ22" t="s">
        <v>118</v>
      </c>
      <c r="AR22" t="s">
        <v>121</v>
      </c>
      <c r="AS22" t="s">
        <v>118</v>
      </c>
      <c r="AT22" t="s">
        <v>121</v>
      </c>
      <c r="AU22" t="s">
        <v>202</v>
      </c>
      <c r="AV22" t="s">
        <v>250</v>
      </c>
      <c r="AW22" t="s">
        <v>71</v>
      </c>
      <c r="AX22">
        <v>5504</v>
      </c>
      <c r="AY22" t="s">
        <v>386</v>
      </c>
      <c r="AZ22">
        <v>1</v>
      </c>
      <c r="BA22" t="s">
        <v>387</v>
      </c>
      <c r="BB22">
        <v>1</v>
      </c>
      <c r="BC22">
        <v>1</v>
      </c>
      <c r="BE22" t="s">
        <v>71</v>
      </c>
      <c r="BF22">
        <v>0</v>
      </c>
      <c r="BG22" t="s">
        <v>252</v>
      </c>
      <c r="BI22" t="s">
        <v>118</v>
      </c>
      <c r="BJ22" t="s">
        <v>250</v>
      </c>
      <c r="BK22" t="s">
        <v>71</v>
      </c>
      <c r="BL22">
        <v>1.03</v>
      </c>
      <c r="BM22">
        <v>5504</v>
      </c>
      <c r="BN22" t="s">
        <v>121</v>
      </c>
      <c r="BO22" t="s">
        <v>202</v>
      </c>
      <c r="BP22">
        <v>1</v>
      </c>
      <c r="BQ22">
        <v>2915.1280000000002</v>
      </c>
      <c r="BR22">
        <v>6.3447619950955068E-3</v>
      </c>
      <c r="BS22">
        <v>0.27038556668621977</v>
      </c>
      <c r="BT22">
        <v>6.4834202820596556E-2</v>
      </c>
      <c r="BU22">
        <v>10.019</v>
      </c>
      <c r="BV22">
        <v>0</v>
      </c>
      <c r="BW22">
        <v>1.9210134169065645</v>
      </c>
      <c r="BX22">
        <v>2</v>
      </c>
      <c r="BY22">
        <v>0</v>
      </c>
      <c r="BZ22">
        <v>56</v>
      </c>
    </row>
    <row r="23" spans="1:78" ht="16.5">
      <c r="A23" s="115" t="str">
        <f t="shared" si="1"/>
        <v>영종운수</v>
      </c>
      <c r="B23" s="116" t="str">
        <f t="shared" si="2"/>
        <v>김진광</v>
      </c>
      <c r="C23" s="117" t="str">
        <f t="shared" si="3"/>
        <v>A</v>
      </c>
      <c r="D23" s="118">
        <f t="shared" si="4"/>
        <v>0.98536864619262887</v>
      </c>
      <c r="E23" s="119">
        <f t="shared" si="5"/>
        <v>5882</v>
      </c>
      <c r="F23" s="120" t="str">
        <f t="shared" si="6"/>
        <v>202</v>
      </c>
      <c r="G23" s="121" t="str">
        <f t="shared" si="7"/>
        <v>70바2514</v>
      </c>
      <c r="H23" s="122">
        <f t="shared" si="8"/>
        <v>3</v>
      </c>
      <c r="I23" s="123">
        <f t="shared" si="9"/>
        <v>1470.8890000000001</v>
      </c>
      <c r="J23" s="124">
        <f t="shared" si="10"/>
        <v>3.980785150703247E-2</v>
      </c>
      <c r="K23" s="124">
        <f t="shared" si="11"/>
        <v>0.34475552045733865</v>
      </c>
      <c r="L23" s="124">
        <f t="shared" si="12"/>
        <v>0.14141107860620344</v>
      </c>
      <c r="M23" s="125">
        <f t="shared" si="13"/>
        <v>17.036999999999999</v>
      </c>
      <c r="N23" s="126">
        <f t="shared" si="14"/>
        <v>6.798609548375166E-2</v>
      </c>
      <c r="O23" s="126">
        <f t="shared" si="15"/>
        <v>23.047286368991813</v>
      </c>
      <c r="P23" s="208">
        <f t="shared" si="16"/>
        <v>14</v>
      </c>
      <c r="Q23" s="209">
        <f t="shared" si="17"/>
        <v>1</v>
      </c>
      <c r="R23" s="209">
        <f t="shared" si="18"/>
        <v>339</v>
      </c>
      <c r="T23">
        <v>526</v>
      </c>
      <c r="U23">
        <v>5882</v>
      </c>
      <c r="V23" t="s">
        <v>388</v>
      </c>
      <c r="W23">
        <v>1470.8889999999999</v>
      </c>
      <c r="X23">
        <v>546.91899999999998</v>
      </c>
      <c r="Y23">
        <v>2.6890000000000001</v>
      </c>
      <c r="Z23">
        <v>17.036999999999999</v>
      </c>
      <c r="AA23">
        <v>59.905543999999999</v>
      </c>
      <c r="AB23">
        <v>2.3847109999999998</v>
      </c>
      <c r="AC23">
        <v>20.652767000000001</v>
      </c>
      <c r="AD23" s="1">
        <v>208</v>
      </c>
      <c r="AE23">
        <v>1</v>
      </c>
      <c r="AF23">
        <v>339</v>
      </c>
      <c r="AG23">
        <v>107</v>
      </c>
      <c r="AH23">
        <v>24.553470000000001</v>
      </c>
      <c r="AI23">
        <v>12213.3</v>
      </c>
      <c r="AJ23">
        <v>5349.8</v>
      </c>
      <c r="AK23">
        <v>14</v>
      </c>
      <c r="AL23">
        <v>4169</v>
      </c>
      <c r="AM23">
        <v>0.98536864619262887</v>
      </c>
      <c r="AN23" t="s">
        <v>66</v>
      </c>
      <c r="AO23">
        <v>1057.7180000000001</v>
      </c>
      <c r="AP23" t="s">
        <v>432</v>
      </c>
      <c r="AQ23" t="s">
        <v>118</v>
      </c>
      <c r="AR23" t="s">
        <v>119</v>
      </c>
      <c r="AS23" t="s">
        <v>118</v>
      </c>
      <c r="AT23" t="s">
        <v>119</v>
      </c>
      <c r="AU23" t="s">
        <v>177</v>
      </c>
      <c r="AV23" t="s">
        <v>388</v>
      </c>
      <c r="AW23" t="s">
        <v>66</v>
      </c>
      <c r="AX23">
        <v>5882</v>
      </c>
      <c r="AY23" t="s">
        <v>329</v>
      </c>
      <c r="AZ23">
        <v>3</v>
      </c>
      <c r="BA23" t="s">
        <v>345</v>
      </c>
      <c r="BB23">
        <v>3</v>
      </c>
      <c r="BC23">
        <v>1</v>
      </c>
      <c r="BE23" t="s">
        <v>67</v>
      </c>
      <c r="BF23">
        <v>3</v>
      </c>
      <c r="BG23" t="s">
        <v>278</v>
      </c>
      <c r="BI23" t="s">
        <v>118</v>
      </c>
      <c r="BJ23" t="s">
        <v>388</v>
      </c>
      <c r="BK23" t="s">
        <v>66</v>
      </c>
      <c r="BL23">
        <v>0.98536864619262887</v>
      </c>
      <c r="BM23">
        <v>5882</v>
      </c>
      <c r="BN23" t="s">
        <v>119</v>
      </c>
      <c r="BO23" t="s">
        <v>177</v>
      </c>
      <c r="BP23">
        <v>3</v>
      </c>
      <c r="BQ23">
        <v>1470.8890000000001</v>
      </c>
      <c r="BR23">
        <v>3.980785150703247E-2</v>
      </c>
      <c r="BS23">
        <v>0.34475552045733865</v>
      </c>
      <c r="BT23">
        <v>0.14141107860620347</v>
      </c>
      <c r="BU23">
        <v>17.036999999999999</v>
      </c>
      <c r="BV23">
        <v>6.798609548375166E-2</v>
      </c>
      <c r="BW23">
        <v>23.047286368991813</v>
      </c>
      <c r="BX23">
        <v>14</v>
      </c>
      <c r="BY23">
        <v>1</v>
      </c>
      <c r="BZ23">
        <v>339</v>
      </c>
    </row>
    <row r="24" spans="1:78" ht="16.5">
      <c r="A24" s="98" t="str">
        <f t="shared" si="1"/>
        <v>영종운수</v>
      </c>
      <c r="B24" s="99" t="str">
        <f t="shared" si="2"/>
        <v>김진호</v>
      </c>
      <c r="C24" s="100" t="str">
        <f t="shared" si="3"/>
        <v>B</v>
      </c>
      <c r="D24" s="101">
        <f t="shared" si="4"/>
        <v>0.94551724137931037</v>
      </c>
      <c r="E24" s="102">
        <f t="shared" si="5"/>
        <v>9299</v>
      </c>
      <c r="F24" s="103" t="str">
        <f t="shared" si="6"/>
        <v>202</v>
      </c>
      <c r="G24" s="104" t="str">
        <f t="shared" si="7"/>
        <v>73아1256</v>
      </c>
      <c r="H24" s="105">
        <f t="shared" si="8"/>
        <v>1</v>
      </c>
      <c r="I24" s="106">
        <f t="shared" si="9"/>
        <v>822.27</v>
      </c>
      <c r="J24" s="107">
        <f t="shared" si="10"/>
        <v>8.2204181458109364E-3</v>
      </c>
      <c r="K24" s="107">
        <f t="shared" si="11"/>
        <v>0.24191778154516388</v>
      </c>
      <c r="L24" s="107">
        <f t="shared" si="12"/>
        <v>8.7562479477543878E-2</v>
      </c>
      <c r="M24" s="108">
        <f t="shared" si="13"/>
        <v>9.1010000000000009</v>
      </c>
      <c r="N24" s="109">
        <f t="shared" si="14"/>
        <v>0.12161455482992205</v>
      </c>
      <c r="O24" s="109">
        <f t="shared" si="15"/>
        <v>4.9861967480268037</v>
      </c>
      <c r="P24" s="210">
        <f t="shared" si="16"/>
        <v>0</v>
      </c>
      <c r="Q24" s="211">
        <f t="shared" si="17"/>
        <v>1</v>
      </c>
      <c r="R24" s="211">
        <f t="shared" si="18"/>
        <v>41</v>
      </c>
      <c r="T24">
        <v>526</v>
      </c>
      <c r="U24">
        <v>9299</v>
      </c>
      <c r="V24" t="s">
        <v>214</v>
      </c>
      <c r="W24">
        <v>822.27</v>
      </c>
      <c r="X24">
        <v>299.83100000000002</v>
      </c>
      <c r="Y24">
        <v>2.742</v>
      </c>
      <c r="Z24">
        <v>9.1010000000000009</v>
      </c>
      <c r="AA24">
        <v>30.546378000000001</v>
      </c>
      <c r="AB24">
        <v>0.25110399999999999</v>
      </c>
      <c r="AC24">
        <v>7.3897120000000003</v>
      </c>
      <c r="AD24" s="1">
        <v>72</v>
      </c>
      <c r="AE24">
        <v>1</v>
      </c>
      <c r="AF24">
        <v>41</v>
      </c>
      <c r="AG24">
        <v>94</v>
      </c>
      <c r="AH24">
        <v>26.918738999999999</v>
      </c>
      <c r="AI24">
        <v>3745.4</v>
      </c>
      <c r="AJ24">
        <v>274.5</v>
      </c>
      <c r="AK24">
        <v>0</v>
      </c>
      <c r="AL24">
        <v>0</v>
      </c>
      <c r="AM24">
        <v>0.94551724137931037</v>
      </c>
      <c r="AN24" t="s">
        <v>68</v>
      </c>
      <c r="AO24">
        <v>822.27</v>
      </c>
      <c r="AP24" t="s">
        <v>433</v>
      </c>
      <c r="AQ24" t="s">
        <v>118</v>
      </c>
      <c r="AR24" t="s">
        <v>119</v>
      </c>
      <c r="AS24" t="s">
        <v>118</v>
      </c>
      <c r="AT24" t="s">
        <v>119</v>
      </c>
      <c r="AU24" t="s">
        <v>188</v>
      </c>
      <c r="AV24" t="s">
        <v>214</v>
      </c>
      <c r="AW24" t="s">
        <v>68</v>
      </c>
      <c r="AX24">
        <v>9299</v>
      </c>
      <c r="AY24" t="s">
        <v>314</v>
      </c>
      <c r="AZ24">
        <v>2</v>
      </c>
      <c r="BA24" t="s">
        <v>181</v>
      </c>
      <c r="BB24">
        <v>1</v>
      </c>
      <c r="BC24">
        <v>1</v>
      </c>
      <c r="BE24" t="s">
        <v>71</v>
      </c>
      <c r="BF24">
        <v>-2</v>
      </c>
      <c r="BG24" t="s">
        <v>289</v>
      </c>
      <c r="BI24" t="s">
        <v>118</v>
      </c>
      <c r="BJ24" t="s">
        <v>214</v>
      </c>
      <c r="BK24" t="s">
        <v>68</v>
      </c>
      <c r="BL24">
        <v>0.94551724137931037</v>
      </c>
      <c r="BM24">
        <v>9299</v>
      </c>
      <c r="BN24" t="s">
        <v>119</v>
      </c>
      <c r="BO24" t="s">
        <v>188</v>
      </c>
      <c r="BP24">
        <v>1</v>
      </c>
      <c r="BQ24">
        <v>822.27</v>
      </c>
      <c r="BR24">
        <v>8.2204181458109364E-3</v>
      </c>
      <c r="BS24">
        <v>0.24191778154516388</v>
      </c>
      <c r="BT24">
        <v>8.7562479477543878E-2</v>
      </c>
      <c r="BU24">
        <v>9.1010000000000009</v>
      </c>
      <c r="BV24">
        <v>0.12161455482992205</v>
      </c>
      <c r="BW24">
        <v>4.9861967480268037</v>
      </c>
      <c r="BX24">
        <v>0</v>
      </c>
      <c r="BY24">
        <v>1</v>
      </c>
      <c r="BZ24">
        <v>41</v>
      </c>
    </row>
    <row r="25" spans="1:78" ht="16.5">
      <c r="A25" s="115" t="str">
        <f t="shared" si="1"/>
        <v>영종운수</v>
      </c>
      <c r="B25" s="116" t="str">
        <f t="shared" si="2"/>
        <v>김태규</v>
      </c>
      <c r="C25" s="117" t="str">
        <f t="shared" si="3"/>
        <v>B</v>
      </c>
      <c r="D25" s="118">
        <f t="shared" si="4"/>
        <v>0.93158402635536652</v>
      </c>
      <c r="E25" s="119">
        <f t="shared" si="5"/>
        <v>8474</v>
      </c>
      <c r="F25" s="120" t="str">
        <f t="shared" si="6"/>
        <v>e음13</v>
      </c>
      <c r="G25" s="121" t="str">
        <f t="shared" si="7"/>
        <v>73아9158</v>
      </c>
      <c r="H25" s="122">
        <f t="shared" si="8"/>
        <v>3</v>
      </c>
      <c r="I25" s="123">
        <f t="shared" si="9"/>
        <v>1223.633</v>
      </c>
      <c r="J25" s="124">
        <f t="shared" si="10"/>
        <v>1.8404738491713486E-2</v>
      </c>
      <c r="K25" s="124">
        <f t="shared" si="11"/>
        <v>0.29649595619997776</v>
      </c>
      <c r="L25" s="124">
        <f t="shared" si="12"/>
        <v>0.1552753153927689</v>
      </c>
      <c r="M25" s="125">
        <f t="shared" si="13"/>
        <v>5.6310000000000002</v>
      </c>
      <c r="N25" s="126">
        <f t="shared" si="14"/>
        <v>8.1723850206720475E-2</v>
      </c>
      <c r="O25" s="126">
        <f t="shared" si="15"/>
        <v>3.0237824576486578</v>
      </c>
      <c r="P25" s="208">
        <f t="shared" si="16"/>
        <v>18</v>
      </c>
      <c r="Q25" s="209">
        <f t="shared" si="17"/>
        <v>1</v>
      </c>
      <c r="R25" s="209">
        <f t="shared" si="18"/>
        <v>37</v>
      </c>
      <c r="T25">
        <v>526</v>
      </c>
      <c r="U25">
        <v>8474</v>
      </c>
      <c r="V25" t="s">
        <v>389</v>
      </c>
      <c r="W25">
        <v>1223.633</v>
      </c>
      <c r="X25">
        <v>421.40199999999999</v>
      </c>
      <c r="Y25">
        <v>2.9039999999999999</v>
      </c>
      <c r="Z25">
        <v>5.6310000000000002</v>
      </c>
      <c r="AA25">
        <v>68.052203000000006</v>
      </c>
      <c r="AB25">
        <v>1.252483</v>
      </c>
      <c r="AC25">
        <v>20.177202999999999</v>
      </c>
      <c r="AD25" s="1">
        <v>190</v>
      </c>
      <c r="AE25">
        <v>1</v>
      </c>
      <c r="AF25">
        <v>37</v>
      </c>
      <c r="AG25">
        <v>72</v>
      </c>
      <c r="AH25">
        <v>17.980799000000001</v>
      </c>
      <c r="AI25">
        <v>53.3</v>
      </c>
      <c r="AJ25">
        <v>0</v>
      </c>
      <c r="AK25">
        <v>18</v>
      </c>
      <c r="AL25">
        <v>5478</v>
      </c>
      <c r="AM25">
        <v>0.93158402635536652</v>
      </c>
      <c r="AN25" t="s">
        <v>68</v>
      </c>
      <c r="AO25">
        <v>781.70299999999997</v>
      </c>
      <c r="AP25" t="s">
        <v>434</v>
      </c>
      <c r="AQ25" t="s">
        <v>118</v>
      </c>
      <c r="AR25" t="s">
        <v>123</v>
      </c>
      <c r="AS25" t="s">
        <v>118</v>
      </c>
      <c r="AT25" t="s">
        <v>123</v>
      </c>
      <c r="AU25" t="s">
        <v>285</v>
      </c>
      <c r="AV25" t="s">
        <v>389</v>
      </c>
      <c r="AW25" t="s">
        <v>68</v>
      </c>
      <c r="AX25">
        <v>8474</v>
      </c>
      <c r="AY25" t="s">
        <v>381</v>
      </c>
      <c r="AZ25">
        <v>1</v>
      </c>
      <c r="BA25" t="s">
        <v>293</v>
      </c>
      <c r="BB25">
        <v>3</v>
      </c>
      <c r="BC25">
        <v>1</v>
      </c>
      <c r="BE25" t="s">
        <v>69</v>
      </c>
      <c r="BF25">
        <v>1</v>
      </c>
      <c r="BG25" t="s">
        <v>278</v>
      </c>
      <c r="BI25" t="s">
        <v>118</v>
      </c>
      <c r="BJ25" t="s">
        <v>389</v>
      </c>
      <c r="BK25" t="s">
        <v>68</v>
      </c>
      <c r="BL25">
        <v>0.93158402635536652</v>
      </c>
      <c r="BM25">
        <v>8474</v>
      </c>
      <c r="BN25" t="s">
        <v>123</v>
      </c>
      <c r="BO25" t="s">
        <v>285</v>
      </c>
      <c r="BP25">
        <v>3</v>
      </c>
      <c r="BQ25">
        <v>1223.633</v>
      </c>
      <c r="BR25">
        <v>1.8404738491713486E-2</v>
      </c>
      <c r="BS25">
        <v>0.29649595619997776</v>
      </c>
      <c r="BT25">
        <v>0.1552753153927689</v>
      </c>
      <c r="BU25">
        <v>5.6310000000000002</v>
      </c>
      <c r="BV25">
        <v>8.1723850206720475E-2</v>
      </c>
      <c r="BW25">
        <v>3.0237824576486578</v>
      </c>
      <c r="BX25">
        <v>18</v>
      </c>
      <c r="BY25">
        <v>1</v>
      </c>
      <c r="BZ25">
        <v>37</v>
      </c>
    </row>
    <row r="26" spans="1:78" ht="16.5">
      <c r="A26" s="98" t="str">
        <f t="shared" si="1"/>
        <v>영종운수</v>
      </c>
      <c r="B26" s="99" t="str">
        <f t="shared" si="2"/>
        <v>김홍철</v>
      </c>
      <c r="C26" s="100" t="str">
        <f t="shared" si="3"/>
        <v>S</v>
      </c>
      <c r="D26" s="101">
        <f t="shared" si="4"/>
        <v>1.1001580583614039</v>
      </c>
      <c r="E26" s="102">
        <f t="shared" si="5"/>
        <v>288</v>
      </c>
      <c r="F26" s="103" t="str">
        <f t="shared" si="6"/>
        <v>202</v>
      </c>
      <c r="G26" s="104" t="str">
        <f t="shared" si="7"/>
        <v>71바7511</v>
      </c>
      <c r="H26" s="105">
        <f t="shared" si="8"/>
        <v>2</v>
      </c>
      <c r="I26" s="106">
        <f t="shared" si="9"/>
        <v>3548.5830000000001</v>
      </c>
      <c r="J26" s="107">
        <f t="shared" si="10"/>
        <v>6.781192050496424E-3</v>
      </c>
      <c r="K26" s="107">
        <f t="shared" si="11"/>
        <v>0.27653366741770985</v>
      </c>
      <c r="L26" s="107">
        <f t="shared" si="12"/>
        <v>0.13244723316320908</v>
      </c>
      <c r="M26" s="108">
        <f t="shared" si="13"/>
        <v>12.349</v>
      </c>
      <c r="N26" s="109">
        <f t="shared" si="14"/>
        <v>2.818026237515087E-2</v>
      </c>
      <c r="O26" s="109">
        <f t="shared" si="15"/>
        <v>2.6771249256393328</v>
      </c>
      <c r="P26" s="210">
        <f t="shared" si="16"/>
        <v>5</v>
      </c>
      <c r="Q26" s="211">
        <f t="shared" si="17"/>
        <v>1</v>
      </c>
      <c r="R26" s="211">
        <f t="shared" si="18"/>
        <v>95</v>
      </c>
      <c r="T26">
        <v>526</v>
      </c>
      <c r="U26">
        <v>288</v>
      </c>
      <c r="V26" t="s">
        <v>215</v>
      </c>
      <c r="W26">
        <v>3548.5830000000001</v>
      </c>
      <c r="X26">
        <v>1151.885</v>
      </c>
      <c r="Y26">
        <v>3.081</v>
      </c>
      <c r="Z26">
        <v>12.349</v>
      </c>
      <c r="AA26">
        <v>135.66552799999999</v>
      </c>
      <c r="AB26">
        <v>0.91997399999999996</v>
      </c>
      <c r="AC26">
        <v>37.516086000000001</v>
      </c>
      <c r="AD26" s="1">
        <v>470</v>
      </c>
      <c r="AE26">
        <v>1</v>
      </c>
      <c r="AF26">
        <v>95</v>
      </c>
      <c r="AG26">
        <v>100</v>
      </c>
      <c r="AH26">
        <v>26.156849999999999</v>
      </c>
      <c r="AI26">
        <v>28160.2</v>
      </c>
      <c r="AJ26">
        <v>2458.6999999999998</v>
      </c>
      <c r="AK26">
        <v>5</v>
      </c>
      <c r="AL26">
        <v>139</v>
      </c>
      <c r="AM26">
        <v>1.1001580583614039</v>
      </c>
      <c r="AN26" t="s">
        <v>71</v>
      </c>
      <c r="AO26">
        <v>3328.7930000000001</v>
      </c>
      <c r="AP26" t="s">
        <v>435</v>
      </c>
      <c r="AQ26" t="s">
        <v>118</v>
      </c>
      <c r="AR26" t="s">
        <v>119</v>
      </c>
      <c r="AS26" t="s">
        <v>118</v>
      </c>
      <c r="AT26" t="s">
        <v>119</v>
      </c>
      <c r="AU26" t="s">
        <v>179</v>
      </c>
      <c r="AV26" t="s">
        <v>215</v>
      </c>
      <c r="AW26" t="s">
        <v>71</v>
      </c>
      <c r="AX26">
        <v>288</v>
      </c>
      <c r="AY26" t="s">
        <v>321</v>
      </c>
      <c r="AZ26">
        <v>2</v>
      </c>
      <c r="BA26" t="s">
        <v>290</v>
      </c>
      <c r="BB26">
        <v>2</v>
      </c>
      <c r="BC26">
        <v>1</v>
      </c>
      <c r="BE26" t="s">
        <v>71</v>
      </c>
      <c r="BF26">
        <v>0</v>
      </c>
      <c r="BG26" t="s">
        <v>252</v>
      </c>
      <c r="BI26" t="s">
        <v>118</v>
      </c>
      <c r="BJ26" t="s">
        <v>215</v>
      </c>
      <c r="BK26" t="s">
        <v>71</v>
      </c>
      <c r="BL26">
        <v>1.1001580583614039</v>
      </c>
      <c r="BM26">
        <v>288</v>
      </c>
      <c r="BN26" t="s">
        <v>119</v>
      </c>
      <c r="BO26" t="s">
        <v>179</v>
      </c>
      <c r="BP26">
        <v>2</v>
      </c>
      <c r="BQ26">
        <v>3548.5830000000001</v>
      </c>
      <c r="BR26">
        <v>6.781192050496424E-3</v>
      </c>
      <c r="BS26">
        <v>0.27653366741770985</v>
      </c>
      <c r="BT26">
        <v>0.13244723316320908</v>
      </c>
      <c r="BU26">
        <v>12.349</v>
      </c>
      <c r="BV26">
        <v>2.818026237515087E-2</v>
      </c>
      <c r="BW26">
        <v>2.6771249256393328</v>
      </c>
      <c r="BX26">
        <v>5</v>
      </c>
      <c r="BY26">
        <v>1</v>
      </c>
      <c r="BZ26">
        <v>95</v>
      </c>
    </row>
    <row r="27" spans="1:78" ht="16.5">
      <c r="A27" s="115" t="str">
        <f t="shared" si="1"/>
        <v>영종운수</v>
      </c>
      <c r="B27" s="116" t="str">
        <f t="shared" si="2"/>
        <v>남도관</v>
      </c>
      <c r="C27" s="117" t="str">
        <f t="shared" si="3"/>
        <v>A</v>
      </c>
      <c r="D27" s="118">
        <f t="shared" si="4"/>
        <v>0.99079114908931976</v>
      </c>
      <c r="E27" s="119">
        <f t="shared" si="5"/>
        <v>2983</v>
      </c>
      <c r="F27" s="120" t="str">
        <f t="shared" si="6"/>
        <v>202</v>
      </c>
      <c r="G27" s="121" t="str">
        <f t="shared" si="7"/>
        <v>73아1213</v>
      </c>
      <c r="H27" s="122">
        <f t="shared" si="8"/>
        <v>2</v>
      </c>
      <c r="I27" s="123">
        <f t="shared" si="9"/>
        <v>456.05100000000004</v>
      </c>
      <c r="J27" s="124">
        <f t="shared" si="10"/>
        <v>3.572917034792962E-2</v>
      </c>
      <c r="K27" s="124">
        <f t="shared" si="11"/>
        <v>0.2857334964665969</v>
      </c>
      <c r="L27" s="124">
        <f t="shared" si="12"/>
        <v>5.4818430394846185E-2</v>
      </c>
      <c r="M27" s="125">
        <f t="shared" si="13"/>
        <v>14.542</v>
      </c>
      <c r="N27" s="126">
        <f t="shared" si="14"/>
        <v>0</v>
      </c>
      <c r="O27" s="126">
        <f t="shared" si="15"/>
        <v>10.525138635810467</v>
      </c>
      <c r="P27" s="208">
        <f t="shared" si="16"/>
        <v>4</v>
      </c>
      <c r="Q27" s="209">
        <f t="shared" si="17"/>
        <v>0</v>
      </c>
      <c r="R27" s="209">
        <f t="shared" si="18"/>
        <v>48</v>
      </c>
      <c r="T27">
        <v>526</v>
      </c>
      <c r="U27">
        <v>2983</v>
      </c>
      <c r="V27" t="s">
        <v>275</v>
      </c>
      <c r="W27">
        <v>456.05099999999999</v>
      </c>
      <c r="X27">
        <v>153.44499999999999</v>
      </c>
      <c r="Y27">
        <v>2.972</v>
      </c>
      <c r="Z27">
        <v>14.542</v>
      </c>
      <c r="AA27">
        <v>16.411940000000001</v>
      </c>
      <c r="AB27">
        <v>0.58638500000000005</v>
      </c>
      <c r="AC27">
        <v>4.6894410000000004</v>
      </c>
      <c r="AD27" s="1">
        <v>25</v>
      </c>
      <c r="AE27">
        <v>0</v>
      </c>
      <c r="AF27">
        <v>48</v>
      </c>
      <c r="AG27">
        <v>107</v>
      </c>
      <c r="AH27">
        <v>27.787756000000002</v>
      </c>
      <c r="AI27">
        <v>3189.5</v>
      </c>
      <c r="AJ27">
        <v>438.4</v>
      </c>
      <c r="AK27">
        <v>4</v>
      </c>
      <c r="AL27">
        <v>1148</v>
      </c>
      <c r="AM27">
        <v>0.99079114908931976</v>
      </c>
      <c r="AN27" t="s">
        <v>66</v>
      </c>
      <c r="AO27">
        <v>257.96600000000001</v>
      </c>
      <c r="AP27" t="s">
        <v>436</v>
      </c>
      <c r="AQ27" t="s">
        <v>118</v>
      </c>
      <c r="AR27" t="s">
        <v>119</v>
      </c>
      <c r="AS27" t="s">
        <v>118</v>
      </c>
      <c r="AT27" t="s">
        <v>119</v>
      </c>
      <c r="AU27" t="s">
        <v>182</v>
      </c>
      <c r="AV27" t="s">
        <v>275</v>
      </c>
      <c r="AW27" t="s">
        <v>66</v>
      </c>
      <c r="AX27">
        <v>2983</v>
      </c>
      <c r="AY27" t="s">
        <v>329</v>
      </c>
      <c r="AZ27">
        <v>1</v>
      </c>
      <c r="BA27" t="s">
        <v>257</v>
      </c>
      <c r="BB27">
        <v>2</v>
      </c>
      <c r="BC27">
        <v>1</v>
      </c>
      <c r="BE27" t="s">
        <v>68</v>
      </c>
      <c r="BF27">
        <v>1</v>
      </c>
      <c r="BG27" t="s">
        <v>278</v>
      </c>
      <c r="BI27" t="s">
        <v>118</v>
      </c>
      <c r="BJ27" t="s">
        <v>275</v>
      </c>
      <c r="BK27" t="s">
        <v>66</v>
      </c>
      <c r="BL27">
        <v>0.99079114908931976</v>
      </c>
      <c r="BM27">
        <v>2983</v>
      </c>
      <c r="BN27" t="s">
        <v>119</v>
      </c>
      <c r="BO27" t="s">
        <v>182</v>
      </c>
      <c r="BP27">
        <v>2</v>
      </c>
      <c r="BQ27">
        <v>456.05100000000004</v>
      </c>
      <c r="BR27">
        <v>3.572917034792962E-2</v>
      </c>
      <c r="BS27">
        <v>0.2857334964665969</v>
      </c>
      <c r="BT27">
        <v>5.4818430394846192E-2</v>
      </c>
      <c r="BU27">
        <v>14.542</v>
      </c>
      <c r="BV27">
        <v>0</v>
      </c>
      <c r="BW27">
        <v>10.525138635810467</v>
      </c>
      <c r="BX27">
        <v>4</v>
      </c>
      <c r="BY27">
        <v>0</v>
      </c>
      <c r="BZ27">
        <v>48</v>
      </c>
    </row>
    <row r="28" spans="1:78" ht="16.5">
      <c r="A28" s="98" t="str">
        <f t="shared" si="1"/>
        <v>영종운수</v>
      </c>
      <c r="B28" s="99" t="str">
        <f t="shared" si="2"/>
        <v>남정수</v>
      </c>
      <c r="C28" s="100" t="str">
        <f t="shared" si="3"/>
        <v>B</v>
      </c>
      <c r="D28" s="101">
        <f t="shared" si="4"/>
        <v>0.94025701160648434</v>
      </c>
      <c r="E28" s="102">
        <f t="shared" si="5"/>
        <v>7469</v>
      </c>
      <c r="F28" s="103" t="str">
        <f t="shared" si="6"/>
        <v>202</v>
      </c>
      <c r="G28" s="104" t="str">
        <f t="shared" si="7"/>
        <v>73아1282</v>
      </c>
      <c r="H28" s="105">
        <f t="shared" si="8"/>
        <v>7</v>
      </c>
      <c r="I28" s="106">
        <f t="shared" si="9"/>
        <v>1640.5379999999998</v>
      </c>
      <c r="J28" s="107">
        <f t="shared" si="10"/>
        <v>2.4643422386124294E-2</v>
      </c>
      <c r="K28" s="107">
        <f t="shared" si="11"/>
        <v>0.27336940491940204</v>
      </c>
      <c r="L28" s="107">
        <f t="shared" si="12"/>
        <v>0.10728187948099954</v>
      </c>
      <c r="M28" s="108">
        <f t="shared" si="13"/>
        <v>12.43</v>
      </c>
      <c r="N28" s="109">
        <f t="shared" si="14"/>
        <v>0</v>
      </c>
      <c r="O28" s="109">
        <f t="shared" si="15"/>
        <v>4.2184389326533029</v>
      </c>
      <c r="P28" s="210">
        <f t="shared" si="16"/>
        <v>3</v>
      </c>
      <c r="Q28" s="211">
        <f t="shared" si="17"/>
        <v>83</v>
      </c>
      <c r="R28" s="211">
        <f t="shared" si="18"/>
        <v>83</v>
      </c>
      <c r="T28">
        <v>526</v>
      </c>
      <c r="U28">
        <v>7469</v>
      </c>
      <c r="V28" t="s">
        <v>296</v>
      </c>
      <c r="W28">
        <v>1640.538</v>
      </c>
      <c r="X28">
        <v>630.36400000000003</v>
      </c>
      <c r="Y28">
        <v>2.6030000000000002</v>
      </c>
      <c r="Z28">
        <v>12.43</v>
      </c>
      <c r="AA28">
        <v>68.408598999999995</v>
      </c>
      <c r="AB28">
        <v>1.6858219999999999</v>
      </c>
      <c r="AC28">
        <v>18.700818000000002</v>
      </c>
      <c r="AD28" s="1">
        <v>176</v>
      </c>
      <c r="AE28">
        <v>83</v>
      </c>
      <c r="AF28">
        <v>83</v>
      </c>
      <c r="AG28">
        <v>94</v>
      </c>
      <c r="AH28">
        <v>23.981458</v>
      </c>
      <c r="AI28">
        <v>7990.5</v>
      </c>
      <c r="AJ28">
        <v>768.1</v>
      </c>
      <c r="AK28">
        <v>3</v>
      </c>
      <c r="AL28">
        <v>460</v>
      </c>
      <c r="AM28">
        <v>0.94025701160648434</v>
      </c>
      <c r="AN28" t="s">
        <v>68</v>
      </c>
      <c r="AO28">
        <v>436.02499999999998</v>
      </c>
      <c r="AP28" t="s">
        <v>437</v>
      </c>
      <c r="AQ28" t="s">
        <v>118</v>
      </c>
      <c r="AR28" t="s">
        <v>119</v>
      </c>
      <c r="AS28" t="s">
        <v>118</v>
      </c>
      <c r="AT28" t="s">
        <v>119</v>
      </c>
      <c r="AU28" t="s">
        <v>192</v>
      </c>
      <c r="AV28" t="s">
        <v>296</v>
      </c>
      <c r="AW28" t="s">
        <v>68</v>
      </c>
      <c r="AX28">
        <v>7469</v>
      </c>
      <c r="AY28" t="s">
        <v>314</v>
      </c>
      <c r="AZ28">
        <v>4</v>
      </c>
      <c r="BA28" t="s">
        <v>279</v>
      </c>
      <c r="BB28">
        <v>7</v>
      </c>
      <c r="BC28">
        <v>1</v>
      </c>
      <c r="BE28" t="s">
        <v>67</v>
      </c>
      <c r="BF28">
        <v>2</v>
      </c>
      <c r="BG28" t="s">
        <v>278</v>
      </c>
      <c r="BI28" t="s">
        <v>118</v>
      </c>
      <c r="BJ28" t="s">
        <v>296</v>
      </c>
      <c r="BK28" t="s">
        <v>68</v>
      </c>
      <c r="BL28">
        <v>0.94025701160648434</v>
      </c>
      <c r="BM28">
        <v>7469</v>
      </c>
      <c r="BN28" t="s">
        <v>119</v>
      </c>
      <c r="BO28" t="s">
        <v>192</v>
      </c>
      <c r="BP28">
        <v>7</v>
      </c>
      <c r="BQ28">
        <v>1640.5379999999998</v>
      </c>
      <c r="BR28">
        <v>2.4643422386124294E-2</v>
      </c>
      <c r="BS28">
        <v>0.27336940491940204</v>
      </c>
      <c r="BT28">
        <v>0.10728187948099953</v>
      </c>
      <c r="BU28">
        <v>12.43</v>
      </c>
      <c r="BV28">
        <v>0</v>
      </c>
      <c r="BW28">
        <v>4.2184389326533029</v>
      </c>
      <c r="BX28">
        <v>3</v>
      </c>
      <c r="BY28">
        <v>83</v>
      </c>
      <c r="BZ28">
        <v>83</v>
      </c>
    </row>
    <row r="29" spans="1:78" ht="16.5">
      <c r="A29" s="115" t="str">
        <f t="shared" si="1"/>
        <v>영종운수</v>
      </c>
      <c r="B29" s="116" t="str">
        <f t="shared" si="2"/>
        <v>노형준</v>
      </c>
      <c r="C29" s="117" t="str">
        <f t="shared" si="3"/>
        <v>F</v>
      </c>
      <c r="D29" s="118">
        <f t="shared" si="4"/>
        <v>0.74714285714285722</v>
      </c>
      <c r="E29" s="119">
        <f t="shared" si="5"/>
        <v>2000</v>
      </c>
      <c r="F29" s="120" t="str">
        <f t="shared" si="6"/>
        <v>203</v>
      </c>
      <c r="G29" s="121" t="str">
        <f t="shared" si="7"/>
        <v>70바2269</v>
      </c>
      <c r="H29" s="122">
        <f t="shared" si="8"/>
        <v>1</v>
      </c>
      <c r="I29" s="123">
        <f t="shared" si="9"/>
        <v>2369.7809999999999</v>
      </c>
      <c r="J29" s="124">
        <f t="shared" si="10"/>
        <v>1.7421207291145293E-2</v>
      </c>
      <c r="K29" s="124">
        <f t="shared" si="11"/>
        <v>0.25639671781345158</v>
      </c>
      <c r="L29" s="124">
        <f t="shared" si="12"/>
        <v>9.1991622854601329E-2</v>
      </c>
      <c r="M29" s="125">
        <f t="shared" si="13"/>
        <v>13.571</v>
      </c>
      <c r="N29" s="126">
        <f t="shared" si="14"/>
        <v>5.9499168910544897</v>
      </c>
      <c r="O29" s="126">
        <f t="shared" si="15"/>
        <v>13.376763506838818</v>
      </c>
      <c r="P29" s="208">
        <f t="shared" si="16"/>
        <v>8</v>
      </c>
      <c r="Q29" s="209">
        <f t="shared" si="17"/>
        <v>141</v>
      </c>
      <c r="R29" s="209">
        <f t="shared" si="18"/>
        <v>317</v>
      </c>
      <c r="T29">
        <v>526</v>
      </c>
      <c r="U29">
        <v>2000</v>
      </c>
      <c r="V29" t="s">
        <v>216</v>
      </c>
      <c r="W29">
        <v>2369.7809999999999</v>
      </c>
      <c r="X29">
        <v>1132.963</v>
      </c>
      <c r="Y29">
        <v>2.0920000000000001</v>
      </c>
      <c r="Z29">
        <v>13.571</v>
      </c>
      <c r="AA29">
        <v>118.30942400000001</v>
      </c>
      <c r="AB29">
        <v>2.0610930000000001</v>
      </c>
      <c r="AC29">
        <v>30.334147999999999</v>
      </c>
      <c r="AD29" s="1">
        <v>218</v>
      </c>
      <c r="AE29">
        <v>141</v>
      </c>
      <c r="AF29">
        <v>317</v>
      </c>
      <c r="AG29">
        <v>100</v>
      </c>
      <c r="AH29">
        <v>20.030365</v>
      </c>
      <c r="AI29">
        <v>9306.7000000000007</v>
      </c>
      <c r="AJ29">
        <v>1512</v>
      </c>
      <c r="AK29">
        <v>8</v>
      </c>
      <c r="AL29">
        <v>1025</v>
      </c>
      <c r="AM29">
        <v>0.74714285714285722</v>
      </c>
      <c r="AN29" t="s">
        <v>70</v>
      </c>
      <c r="AO29">
        <v>2369.7809999999999</v>
      </c>
      <c r="AP29" t="s">
        <v>438</v>
      </c>
      <c r="AQ29" t="s">
        <v>118</v>
      </c>
      <c r="AR29" t="s">
        <v>120</v>
      </c>
      <c r="AS29" t="s">
        <v>118</v>
      </c>
      <c r="AT29" t="s">
        <v>120</v>
      </c>
      <c r="AU29" t="s">
        <v>195</v>
      </c>
      <c r="AV29" t="s">
        <v>216</v>
      </c>
      <c r="AW29" t="s">
        <v>70</v>
      </c>
      <c r="AX29">
        <v>2000</v>
      </c>
      <c r="AY29" t="s">
        <v>319</v>
      </c>
      <c r="AZ29">
        <v>4</v>
      </c>
      <c r="BA29" t="s">
        <v>439</v>
      </c>
      <c r="BB29">
        <v>1</v>
      </c>
      <c r="BC29">
        <v>1</v>
      </c>
      <c r="BE29" t="s">
        <v>67</v>
      </c>
      <c r="BF29">
        <v>-1</v>
      </c>
      <c r="BG29" t="s">
        <v>289</v>
      </c>
      <c r="BI29" t="s">
        <v>118</v>
      </c>
      <c r="BJ29" t="s">
        <v>216</v>
      </c>
      <c r="BK29" t="s">
        <v>70</v>
      </c>
      <c r="BL29">
        <v>0.74714285714285722</v>
      </c>
      <c r="BM29">
        <v>2000</v>
      </c>
      <c r="BN29" t="s">
        <v>120</v>
      </c>
      <c r="BO29" t="s">
        <v>195</v>
      </c>
      <c r="BP29">
        <v>1</v>
      </c>
      <c r="BQ29">
        <v>2369.7809999999999</v>
      </c>
      <c r="BR29">
        <v>1.7421207291145293E-2</v>
      </c>
      <c r="BS29">
        <v>0.25639671781345158</v>
      </c>
      <c r="BT29">
        <v>9.1991622854601329E-2</v>
      </c>
      <c r="BU29">
        <v>13.571</v>
      </c>
      <c r="BV29">
        <v>5.9499168910544897</v>
      </c>
      <c r="BW29">
        <v>13.376763506838818</v>
      </c>
      <c r="BX29">
        <v>8</v>
      </c>
      <c r="BY29">
        <v>141</v>
      </c>
      <c r="BZ29">
        <v>317</v>
      </c>
    </row>
    <row r="30" spans="1:78" ht="16.5">
      <c r="A30" s="98" t="str">
        <f t="shared" si="1"/>
        <v>영종운수</v>
      </c>
      <c r="B30" s="99" t="str">
        <f t="shared" si="2"/>
        <v>박기정</v>
      </c>
      <c r="C30" s="100" t="str">
        <f t="shared" si="3"/>
        <v>C</v>
      </c>
      <c r="D30" s="101">
        <f t="shared" si="4"/>
        <v>0.85606956743215035</v>
      </c>
      <c r="E30" s="102">
        <f t="shared" si="5"/>
        <v>8197</v>
      </c>
      <c r="F30" s="103" t="str">
        <f t="shared" si="6"/>
        <v>202</v>
      </c>
      <c r="G30" s="104" t="str">
        <f t="shared" si="7"/>
        <v>73아1280</v>
      </c>
      <c r="H30" s="105">
        <f t="shared" si="8"/>
        <v>2</v>
      </c>
      <c r="I30" s="106">
        <f t="shared" si="9"/>
        <v>3689.0309999999999</v>
      </c>
      <c r="J30" s="107">
        <f t="shared" si="10"/>
        <v>1.8295647319879375E-2</v>
      </c>
      <c r="K30" s="107">
        <f t="shared" si="11"/>
        <v>0.30385968410691311</v>
      </c>
      <c r="L30" s="107">
        <f t="shared" si="12"/>
        <v>0.12171217861817914</v>
      </c>
      <c r="M30" s="108">
        <f t="shared" si="13"/>
        <v>15.281000000000001</v>
      </c>
      <c r="N30" s="109">
        <f t="shared" si="14"/>
        <v>5.4214778894511866E-2</v>
      </c>
      <c r="O30" s="109">
        <f t="shared" si="15"/>
        <v>7.237672982417334</v>
      </c>
      <c r="P30" s="210">
        <f t="shared" si="16"/>
        <v>8</v>
      </c>
      <c r="Q30" s="211">
        <f t="shared" si="17"/>
        <v>2</v>
      </c>
      <c r="R30" s="211">
        <f t="shared" si="18"/>
        <v>267</v>
      </c>
      <c r="T30">
        <v>526</v>
      </c>
      <c r="U30">
        <v>8197</v>
      </c>
      <c r="V30" t="s">
        <v>217</v>
      </c>
      <c r="W30">
        <v>3689.0309999999999</v>
      </c>
      <c r="X30">
        <v>1486.749</v>
      </c>
      <c r="Y30">
        <v>2.4809999999999999</v>
      </c>
      <c r="Z30">
        <v>15.281000000000001</v>
      </c>
      <c r="AA30">
        <v>144.94802799999999</v>
      </c>
      <c r="AB30">
        <v>2.6519180000000002</v>
      </c>
      <c r="AC30">
        <v>44.043861999999997</v>
      </c>
      <c r="AD30" s="1">
        <v>449</v>
      </c>
      <c r="AE30">
        <v>2</v>
      </c>
      <c r="AF30">
        <v>267</v>
      </c>
      <c r="AG30">
        <v>108</v>
      </c>
      <c r="AH30">
        <v>25.450714999999999</v>
      </c>
      <c r="AI30">
        <v>30536.2</v>
      </c>
      <c r="AJ30">
        <v>7959.4</v>
      </c>
      <c r="AK30">
        <v>8</v>
      </c>
      <c r="AL30">
        <v>1995</v>
      </c>
      <c r="AM30">
        <v>0.85606956743215035</v>
      </c>
      <c r="AN30" t="s">
        <v>69</v>
      </c>
      <c r="AO30">
        <v>3505.1869999999999</v>
      </c>
      <c r="AP30" t="s">
        <v>440</v>
      </c>
      <c r="AQ30" t="s">
        <v>118</v>
      </c>
      <c r="AR30" t="s">
        <v>119</v>
      </c>
      <c r="AS30" t="s">
        <v>118</v>
      </c>
      <c r="AT30" t="s">
        <v>119</v>
      </c>
      <c r="AU30" t="s">
        <v>190</v>
      </c>
      <c r="AV30" t="s">
        <v>217</v>
      </c>
      <c r="AW30" t="s">
        <v>69</v>
      </c>
      <c r="AX30">
        <v>8197</v>
      </c>
      <c r="AY30" t="s">
        <v>334</v>
      </c>
      <c r="AZ30">
        <v>8</v>
      </c>
      <c r="BA30" t="s">
        <v>441</v>
      </c>
      <c r="BB30">
        <v>2</v>
      </c>
      <c r="BC30">
        <v>1</v>
      </c>
      <c r="BE30" t="s">
        <v>70</v>
      </c>
      <c r="BF30">
        <v>2</v>
      </c>
      <c r="BG30" t="s">
        <v>278</v>
      </c>
      <c r="BI30" t="s">
        <v>118</v>
      </c>
      <c r="BJ30" t="s">
        <v>217</v>
      </c>
      <c r="BK30" t="s">
        <v>69</v>
      </c>
      <c r="BL30">
        <v>0.85606956743215035</v>
      </c>
      <c r="BM30">
        <v>8197</v>
      </c>
      <c r="BN30" t="s">
        <v>119</v>
      </c>
      <c r="BO30" t="s">
        <v>190</v>
      </c>
      <c r="BP30">
        <v>2</v>
      </c>
      <c r="BQ30">
        <v>3689.0309999999999</v>
      </c>
      <c r="BR30">
        <v>1.8295647319879375E-2</v>
      </c>
      <c r="BS30">
        <v>0.30385968410691311</v>
      </c>
      <c r="BT30">
        <v>0.12171217861817914</v>
      </c>
      <c r="BU30">
        <v>15.281000000000001</v>
      </c>
      <c r="BV30">
        <v>5.4214778894511866E-2</v>
      </c>
      <c r="BW30">
        <v>7.237672982417334</v>
      </c>
      <c r="BX30">
        <v>8</v>
      </c>
      <c r="BY30">
        <v>2</v>
      </c>
      <c r="BZ30">
        <v>267</v>
      </c>
    </row>
    <row r="31" spans="1:78" ht="16.5">
      <c r="A31" s="115" t="str">
        <f t="shared" si="1"/>
        <v>영종운수</v>
      </c>
      <c r="B31" s="116" t="str">
        <f t="shared" si="2"/>
        <v>박상우</v>
      </c>
      <c r="C31" s="117" t="str">
        <f t="shared" si="3"/>
        <v>B</v>
      </c>
      <c r="D31" s="118">
        <f t="shared" si="4"/>
        <v>0.93769230769230771</v>
      </c>
      <c r="E31" s="119">
        <f t="shared" si="5"/>
        <v>2949</v>
      </c>
      <c r="F31" s="120" t="str">
        <f t="shared" si="6"/>
        <v>203</v>
      </c>
      <c r="G31" s="121" t="str">
        <f t="shared" si="7"/>
        <v>70바2526</v>
      </c>
      <c r="H31" s="122">
        <f t="shared" si="8"/>
        <v>1</v>
      </c>
      <c r="I31" s="123">
        <f t="shared" si="9"/>
        <v>3187.8220000000001</v>
      </c>
      <c r="J31" s="124">
        <f t="shared" si="10"/>
        <v>1.4887195609375809E-2</v>
      </c>
      <c r="K31" s="124">
        <f t="shared" si="11"/>
        <v>0.24160115814693683</v>
      </c>
      <c r="L31" s="124">
        <f t="shared" si="12"/>
        <v>0.25534675399065571</v>
      </c>
      <c r="M31" s="125">
        <f t="shared" si="13"/>
        <v>12.603999999999999</v>
      </c>
      <c r="N31" s="126">
        <f t="shared" si="14"/>
        <v>0</v>
      </c>
      <c r="O31" s="126">
        <f t="shared" si="15"/>
        <v>0.81560388252543581</v>
      </c>
      <c r="P31" s="208">
        <f t="shared" si="16"/>
        <v>36</v>
      </c>
      <c r="Q31" s="209">
        <f t="shared" si="17"/>
        <v>0</v>
      </c>
      <c r="R31" s="209">
        <f t="shared" si="18"/>
        <v>26</v>
      </c>
      <c r="T31">
        <v>526</v>
      </c>
      <c r="U31">
        <v>2949</v>
      </c>
      <c r="V31" t="s">
        <v>218</v>
      </c>
      <c r="W31">
        <v>3187.8220000000001</v>
      </c>
      <c r="X31">
        <v>1307.808</v>
      </c>
      <c r="Y31">
        <v>2.4380000000000002</v>
      </c>
      <c r="Z31">
        <v>12.603999999999999</v>
      </c>
      <c r="AA31">
        <v>145.35081400000001</v>
      </c>
      <c r="AB31">
        <v>2.1638660000000001</v>
      </c>
      <c r="AC31">
        <v>35.116925000000002</v>
      </c>
      <c r="AD31" s="1">
        <v>814</v>
      </c>
      <c r="AE31">
        <v>0</v>
      </c>
      <c r="AF31">
        <v>26</v>
      </c>
      <c r="AG31">
        <v>82</v>
      </c>
      <c r="AH31">
        <v>21.931916999999999</v>
      </c>
      <c r="AI31">
        <v>21308</v>
      </c>
      <c r="AJ31">
        <v>0</v>
      </c>
      <c r="AK31">
        <v>36</v>
      </c>
      <c r="AL31">
        <v>2605</v>
      </c>
      <c r="AM31">
        <v>0.93769230769230771</v>
      </c>
      <c r="AN31" t="s">
        <v>68</v>
      </c>
      <c r="AO31">
        <v>3187.8220000000001</v>
      </c>
      <c r="AP31" t="s">
        <v>442</v>
      </c>
      <c r="AQ31" t="s">
        <v>118</v>
      </c>
      <c r="AR31" t="s">
        <v>120</v>
      </c>
      <c r="AS31" t="s">
        <v>118</v>
      </c>
      <c r="AT31" t="s">
        <v>120</v>
      </c>
      <c r="AU31" t="s">
        <v>196</v>
      </c>
      <c r="AV31" t="s">
        <v>218</v>
      </c>
      <c r="AW31" t="s">
        <v>68</v>
      </c>
      <c r="AX31">
        <v>2949</v>
      </c>
      <c r="AY31" t="s">
        <v>327</v>
      </c>
      <c r="AZ31">
        <v>1</v>
      </c>
      <c r="BA31" t="s">
        <v>281</v>
      </c>
      <c r="BB31">
        <v>1</v>
      </c>
      <c r="BC31">
        <v>1</v>
      </c>
      <c r="BE31" t="s">
        <v>66</v>
      </c>
      <c r="BF31">
        <v>-1</v>
      </c>
      <c r="BG31" t="s">
        <v>289</v>
      </c>
      <c r="BI31" t="s">
        <v>118</v>
      </c>
      <c r="BJ31" t="s">
        <v>218</v>
      </c>
      <c r="BK31" t="s">
        <v>68</v>
      </c>
      <c r="BL31">
        <v>0.93769230769230771</v>
      </c>
      <c r="BM31">
        <v>2949</v>
      </c>
      <c r="BN31" t="s">
        <v>120</v>
      </c>
      <c r="BO31" t="s">
        <v>196</v>
      </c>
      <c r="BP31">
        <v>1</v>
      </c>
      <c r="BQ31">
        <v>3187.8220000000001</v>
      </c>
      <c r="BR31">
        <v>1.4887195609375809E-2</v>
      </c>
      <c r="BS31">
        <v>0.24160115814693683</v>
      </c>
      <c r="BT31">
        <v>0.25534675399065571</v>
      </c>
      <c r="BU31">
        <v>12.603999999999999</v>
      </c>
      <c r="BV31">
        <v>0</v>
      </c>
      <c r="BW31">
        <v>0.81560388252543581</v>
      </c>
      <c r="BX31">
        <v>36</v>
      </c>
      <c r="BY31">
        <v>0</v>
      </c>
      <c r="BZ31">
        <v>26</v>
      </c>
    </row>
    <row r="32" spans="1:78" ht="16.5">
      <c r="A32" s="98" t="str">
        <f t="shared" si="1"/>
        <v>영종운수</v>
      </c>
      <c r="B32" s="99" t="str">
        <f t="shared" si="2"/>
        <v>박승원</v>
      </c>
      <c r="C32" s="100" t="str">
        <f t="shared" si="3"/>
        <v>B</v>
      </c>
      <c r="D32" s="101">
        <f t="shared" si="4"/>
        <v>0.90903439997424917</v>
      </c>
      <c r="E32" s="102">
        <f t="shared" si="5"/>
        <v>842</v>
      </c>
      <c r="F32" s="103" t="str">
        <f t="shared" si="6"/>
        <v>202</v>
      </c>
      <c r="G32" s="104" t="str">
        <f t="shared" si="7"/>
        <v>73아1242</v>
      </c>
      <c r="H32" s="105">
        <f t="shared" si="8"/>
        <v>3</v>
      </c>
      <c r="I32" s="106">
        <f t="shared" si="9"/>
        <v>629.447</v>
      </c>
      <c r="J32" s="107">
        <f t="shared" si="10"/>
        <v>4.8686521790468132E-2</v>
      </c>
      <c r="K32" s="107">
        <f t="shared" si="11"/>
        <v>0.30618562457435833</v>
      </c>
      <c r="L32" s="107">
        <f t="shared" si="12"/>
        <v>0.10485394322317844</v>
      </c>
      <c r="M32" s="108">
        <f t="shared" si="13"/>
        <v>14.628</v>
      </c>
      <c r="N32" s="109">
        <f t="shared" si="14"/>
        <v>0</v>
      </c>
      <c r="O32" s="109">
        <f t="shared" si="15"/>
        <v>4.1306098845494539</v>
      </c>
      <c r="P32" s="210">
        <f t="shared" si="16"/>
        <v>5</v>
      </c>
      <c r="Q32" s="211">
        <f t="shared" si="17"/>
        <v>0</v>
      </c>
      <c r="R32" s="211">
        <f t="shared" si="18"/>
        <v>26</v>
      </c>
      <c r="T32">
        <v>526</v>
      </c>
      <c r="U32">
        <v>842</v>
      </c>
      <c r="V32" t="s">
        <v>297</v>
      </c>
      <c r="W32">
        <v>629.447</v>
      </c>
      <c r="X32">
        <v>244.53100000000001</v>
      </c>
      <c r="Y32">
        <v>2.5739999999999998</v>
      </c>
      <c r="Z32">
        <v>14.628</v>
      </c>
      <c r="AA32">
        <v>25.771383</v>
      </c>
      <c r="AB32">
        <v>1.2547189999999999</v>
      </c>
      <c r="AC32">
        <v>7.8908269999999998</v>
      </c>
      <c r="AD32" s="1">
        <v>66</v>
      </c>
      <c r="AE32">
        <v>0</v>
      </c>
      <c r="AF32">
        <v>26</v>
      </c>
      <c r="AG32">
        <v>94</v>
      </c>
      <c r="AH32">
        <v>24.424261000000001</v>
      </c>
      <c r="AI32">
        <v>2897.7</v>
      </c>
      <c r="AJ32">
        <v>211.4</v>
      </c>
      <c r="AK32">
        <v>5</v>
      </c>
      <c r="AL32">
        <v>707</v>
      </c>
      <c r="AM32">
        <v>0.90903439997424917</v>
      </c>
      <c r="AN32" t="s">
        <v>68</v>
      </c>
      <c r="AO32">
        <v>223.93899999999999</v>
      </c>
      <c r="AP32" t="s">
        <v>443</v>
      </c>
      <c r="AQ32" t="s">
        <v>118</v>
      </c>
      <c r="AR32" t="s">
        <v>119</v>
      </c>
      <c r="AS32" t="s">
        <v>118</v>
      </c>
      <c r="AT32" t="s">
        <v>119</v>
      </c>
      <c r="AU32" t="s">
        <v>187</v>
      </c>
      <c r="AV32" t="s">
        <v>297</v>
      </c>
      <c r="AW32" t="s">
        <v>68</v>
      </c>
      <c r="AX32">
        <v>842</v>
      </c>
      <c r="AY32" t="s">
        <v>314</v>
      </c>
      <c r="AZ32">
        <v>9</v>
      </c>
      <c r="BA32" t="s">
        <v>348</v>
      </c>
      <c r="BB32">
        <v>3</v>
      </c>
      <c r="BC32">
        <v>1</v>
      </c>
      <c r="BE32" t="s">
        <v>66</v>
      </c>
      <c r="BF32">
        <v>-1</v>
      </c>
      <c r="BG32" t="s">
        <v>289</v>
      </c>
      <c r="BI32" t="s">
        <v>118</v>
      </c>
      <c r="BJ32" t="s">
        <v>297</v>
      </c>
      <c r="BK32" t="s">
        <v>68</v>
      </c>
      <c r="BL32">
        <v>0.90903439997424917</v>
      </c>
      <c r="BM32">
        <v>842</v>
      </c>
      <c r="BN32" t="s">
        <v>119</v>
      </c>
      <c r="BO32" t="s">
        <v>187</v>
      </c>
      <c r="BP32">
        <v>3</v>
      </c>
      <c r="BQ32">
        <v>629.447</v>
      </c>
      <c r="BR32">
        <v>4.8686521790468132E-2</v>
      </c>
      <c r="BS32">
        <v>0.30618562457435833</v>
      </c>
      <c r="BT32">
        <v>0.10485394322317844</v>
      </c>
      <c r="BU32">
        <v>14.628</v>
      </c>
      <c r="BV32">
        <v>0</v>
      </c>
      <c r="BW32">
        <v>4.1306098845494539</v>
      </c>
      <c r="BX32">
        <v>5</v>
      </c>
      <c r="BY32">
        <v>0</v>
      </c>
      <c r="BZ32">
        <v>26</v>
      </c>
    </row>
    <row r="33" spans="1:78" ht="16.5">
      <c r="A33" s="115" t="str">
        <f t="shared" si="1"/>
        <v>영종운수</v>
      </c>
      <c r="B33" s="116" t="str">
        <f t="shared" si="2"/>
        <v>박준규</v>
      </c>
      <c r="C33" s="117" t="str">
        <f t="shared" si="3"/>
        <v>S</v>
      </c>
      <c r="D33" s="118">
        <f t="shared" si="4"/>
        <v>1.0365389721336653</v>
      </c>
      <c r="E33" s="119">
        <f t="shared" si="5"/>
        <v>2451</v>
      </c>
      <c r="F33" s="120" t="str">
        <f t="shared" si="6"/>
        <v>203</v>
      </c>
      <c r="G33" s="121" t="str">
        <f t="shared" si="7"/>
        <v>73아1218</v>
      </c>
      <c r="H33" s="122">
        <f t="shared" si="8"/>
        <v>3</v>
      </c>
      <c r="I33" s="123">
        <f t="shared" si="9"/>
        <v>3074.8500000000004</v>
      </c>
      <c r="J33" s="124">
        <f t="shared" si="10"/>
        <v>1.5291414154968258E-2</v>
      </c>
      <c r="K33" s="124">
        <f t="shared" si="11"/>
        <v>0.25958317102478878</v>
      </c>
      <c r="L33" s="124">
        <f t="shared" si="12"/>
        <v>5.1059401271606741E-2</v>
      </c>
      <c r="M33" s="125">
        <f t="shared" si="13"/>
        <v>11.568</v>
      </c>
      <c r="N33" s="126">
        <f t="shared" si="14"/>
        <v>9.7565734913898222E-2</v>
      </c>
      <c r="O33" s="126">
        <f t="shared" si="15"/>
        <v>2.2765338146576255</v>
      </c>
      <c r="P33" s="208">
        <f t="shared" si="16"/>
        <v>1</v>
      </c>
      <c r="Q33" s="209">
        <f t="shared" si="17"/>
        <v>3</v>
      </c>
      <c r="R33" s="209">
        <f t="shared" si="18"/>
        <v>70</v>
      </c>
      <c r="T33">
        <v>526</v>
      </c>
      <c r="U33">
        <v>2451</v>
      </c>
      <c r="V33" t="s">
        <v>219</v>
      </c>
      <c r="W33">
        <v>3074.85</v>
      </c>
      <c r="X33">
        <v>1169.9939999999999</v>
      </c>
      <c r="Y33">
        <v>2.6280000000000001</v>
      </c>
      <c r="Z33">
        <v>11.568</v>
      </c>
      <c r="AA33">
        <v>138.12940900000001</v>
      </c>
      <c r="AB33">
        <v>2.1121940000000001</v>
      </c>
      <c r="AC33">
        <v>35.856070000000003</v>
      </c>
      <c r="AD33" s="1">
        <v>157</v>
      </c>
      <c r="AE33">
        <v>3</v>
      </c>
      <c r="AF33">
        <v>70</v>
      </c>
      <c r="AG33">
        <v>92</v>
      </c>
      <c r="AH33">
        <v>22.260646000000001</v>
      </c>
      <c r="AI33">
        <v>9717</v>
      </c>
      <c r="AJ33">
        <v>754.2</v>
      </c>
      <c r="AK33">
        <v>1</v>
      </c>
      <c r="AL33">
        <v>21</v>
      </c>
      <c r="AM33">
        <v>1.0365389721336653</v>
      </c>
      <c r="AN33" t="s">
        <v>71</v>
      </c>
      <c r="AO33">
        <v>2686.7260000000001</v>
      </c>
      <c r="AP33" t="s">
        <v>444</v>
      </c>
      <c r="AQ33" t="s">
        <v>118</v>
      </c>
      <c r="AR33" t="s">
        <v>120</v>
      </c>
      <c r="AS33" t="s">
        <v>118</v>
      </c>
      <c r="AT33" t="s">
        <v>120</v>
      </c>
      <c r="AU33" t="s">
        <v>200</v>
      </c>
      <c r="AV33" t="s">
        <v>219</v>
      </c>
      <c r="AW33" t="s">
        <v>71</v>
      </c>
      <c r="AX33">
        <v>2451</v>
      </c>
      <c r="AY33" t="s">
        <v>324</v>
      </c>
      <c r="AZ33">
        <v>2</v>
      </c>
      <c r="BA33" t="s">
        <v>325</v>
      </c>
      <c r="BB33">
        <v>3</v>
      </c>
      <c r="BC33">
        <v>1</v>
      </c>
      <c r="BE33" t="s">
        <v>71</v>
      </c>
      <c r="BF33">
        <v>0</v>
      </c>
      <c r="BG33" t="s">
        <v>252</v>
      </c>
      <c r="BI33" t="s">
        <v>118</v>
      </c>
      <c r="BJ33" t="s">
        <v>219</v>
      </c>
      <c r="BK33" t="s">
        <v>71</v>
      </c>
      <c r="BL33">
        <v>1.0365389721336653</v>
      </c>
      <c r="BM33">
        <v>2451</v>
      </c>
      <c r="BN33" t="s">
        <v>120</v>
      </c>
      <c r="BO33" t="s">
        <v>200</v>
      </c>
      <c r="BP33">
        <v>3</v>
      </c>
      <c r="BQ33">
        <v>3074.8500000000004</v>
      </c>
      <c r="BR33">
        <v>1.5291414154968258E-2</v>
      </c>
      <c r="BS33">
        <v>0.25958317102478878</v>
      </c>
      <c r="BT33">
        <v>5.1059401271606748E-2</v>
      </c>
      <c r="BU33">
        <v>11.568</v>
      </c>
      <c r="BV33">
        <v>9.7565734913898222E-2</v>
      </c>
      <c r="BW33">
        <v>2.2765338146576255</v>
      </c>
      <c r="BX33">
        <v>1</v>
      </c>
      <c r="BY33">
        <v>3</v>
      </c>
      <c r="BZ33">
        <v>70</v>
      </c>
    </row>
    <row r="34" spans="1:78" ht="16.5">
      <c r="A34" s="98" t="str">
        <f t="shared" si="1"/>
        <v>영종운수</v>
      </c>
      <c r="B34" s="99" t="str">
        <f t="shared" si="2"/>
        <v>박준서</v>
      </c>
      <c r="C34" s="100" t="str">
        <f t="shared" si="3"/>
        <v>S</v>
      </c>
      <c r="D34" s="101">
        <f t="shared" si="4"/>
        <v>1.0321367286515204</v>
      </c>
      <c r="E34" s="102">
        <f t="shared" si="5"/>
        <v>5571</v>
      </c>
      <c r="F34" s="103" t="str">
        <f t="shared" si="6"/>
        <v>202</v>
      </c>
      <c r="G34" s="104" t="str">
        <f t="shared" si="7"/>
        <v>70바2514</v>
      </c>
      <c r="H34" s="105">
        <f t="shared" si="8"/>
        <v>11</v>
      </c>
      <c r="I34" s="106">
        <f t="shared" si="9"/>
        <v>6216.665</v>
      </c>
      <c r="J34" s="107">
        <f t="shared" si="10"/>
        <v>2.6322133361099426E-2</v>
      </c>
      <c r="K34" s="107">
        <f t="shared" si="11"/>
        <v>0.30085607161581401</v>
      </c>
      <c r="L34" s="107">
        <f t="shared" si="12"/>
        <v>0.18868637766390822</v>
      </c>
      <c r="M34" s="108">
        <f t="shared" si="13"/>
        <v>13.994999999999999</v>
      </c>
      <c r="N34" s="109">
        <f t="shared" si="14"/>
        <v>6.6527435831377574E-2</v>
      </c>
      <c r="O34" s="109">
        <f t="shared" si="15"/>
        <v>8.7982533886996848</v>
      </c>
      <c r="P34" s="210">
        <f t="shared" si="16"/>
        <v>32</v>
      </c>
      <c r="Q34" s="211">
        <f t="shared" si="17"/>
        <v>70</v>
      </c>
      <c r="R34" s="211">
        <f t="shared" si="18"/>
        <v>542</v>
      </c>
      <c r="T34">
        <v>526</v>
      </c>
      <c r="U34">
        <v>5571</v>
      </c>
      <c r="V34" t="s">
        <v>220</v>
      </c>
      <c r="W34">
        <v>6216.665</v>
      </c>
      <c r="X34">
        <v>2185.5369999999998</v>
      </c>
      <c r="Y34">
        <v>2.8439999999999999</v>
      </c>
      <c r="Z34">
        <v>13.994999999999999</v>
      </c>
      <c r="AA34">
        <v>245.01828599999999</v>
      </c>
      <c r="AB34">
        <v>6.4494040000000004</v>
      </c>
      <c r="AC34">
        <v>73.715238999999997</v>
      </c>
      <c r="AD34" s="1">
        <v>1173</v>
      </c>
      <c r="AE34">
        <v>70</v>
      </c>
      <c r="AF34">
        <v>542</v>
      </c>
      <c r="AG34">
        <v>103</v>
      </c>
      <c r="AH34">
        <v>25.372249</v>
      </c>
      <c r="AI34">
        <v>59941.5</v>
      </c>
      <c r="AJ34">
        <v>11648</v>
      </c>
      <c r="AK34">
        <v>32</v>
      </c>
      <c r="AL34">
        <v>5602</v>
      </c>
      <c r="AM34">
        <v>1.0321367286515204</v>
      </c>
      <c r="AN34" t="s">
        <v>71</v>
      </c>
      <c r="AO34">
        <v>3074.846</v>
      </c>
      <c r="AP34" t="s">
        <v>445</v>
      </c>
      <c r="AQ34" t="s">
        <v>118</v>
      </c>
      <c r="AR34" t="s">
        <v>119</v>
      </c>
      <c r="AS34" t="s">
        <v>118</v>
      </c>
      <c r="AT34" t="s">
        <v>119</v>
      </c>
      <c r="AU34" t="s">
        <v>177</v>
      </c>
      <c r="AV34" t="s">
        <v>220</v>
      </c>
      <c r="AW34" t="s">
        <v>71</v>
      </c>
      <c r="AX34">
        <v>5571</v>
      </c>
      <c r="AY34" t="s">
        <v>321</v>
      </c>
      <c r="AZ34">
        <v>7</v>
      </c>
      <c r="BA34" t="s">
        <v>333</v>
      </c>
      <c r="BB34">
        <v>11</v>
      </c>
      <c r="BC34">
        <v>1</v>
      </c>
      <c r="BE34" t="s">
        <v>66</v>
      </c>
      <c r="BF34">
        <v>1</v>
      </c>
      <c r="BG34" t="s">
        <v>278</v>
      </c>
      <c r="BI34" t="s">
        <v>118</v>
      </c>
      <c r="BJ34" t="s">
        <v>220</v>
      </c>
      <c r="BK34" t="s">
        <v>71</v>
      </c>
      <c r="BL34">
        <v>1.0321367286515204</v>
      </c>
      <c r="BM34">
        <v>5571</v>
      </c>
      <c r="BN34" t="s">
        <v>119</v>
      </c>
      <c r="BO34" t="s">
        <v>177</v>
      </c>
      <c r="BP34">
        <v>11</v>
      </c>
      <c r="BQ34">
        <v>6216.665</v>
      </c>
      <c r="BR34">
        <v>2.6322133361099426E-2</v>
      </c>
      <c r="BS34">
        <v>0.30085607161581401</v>
      </c>
      <c r="BT34">
        <v>0.18868637766390822</v>
      </c>
      <c r="BU34">
        <v>13.994999999999999</v>
      </c>
      <c r="BV34">
        <v>6.6527435831377574E-2</v>
      </c>
      <c r="BW34">
        <v>8.7982533886996848</v>
      </c>
      <c r="BX34">
        <v>32</v>
      </c>
      <c r="BY34">
        <v>70</v>
      </c>
      <c r="BZ34">
        <v>542</v>
      </c>
    </row>
    <row r="35" spans="1:78" ht="16.5">
      <c r="A35" s="115" t="str">
        <f t="shared" si="1"/>
        <v>영종운수</v>
      </c>
      <c r="B35" s="116" t="str">
        <f t="shared" si="2"/>
        <v>박희수</v>
      </c>
      <c r="C35" s="117" t="str">
        <f t="shared" si="3"/>
        <v>B</v>
      </c>
      <c r="D35" s="118">
        <f t="shared" si="4"/>
        <v>0.93</v>
      </c>
      <c r="E35" s="119">
        <f t="shared" si="5"/>
        <v>2378</v>
      </c>
      <c r="F35" s="120" t="str">
        <f t="shared" si="6"/>
        <v>205</v>
      </c>
      <c r="G35" s="121" t="str">
        <f t="shared" si="7"/>
        <v>70바2512</v>
      </c>
      <c r="H35" s="122">
        <f t="shared" si="8"/>
        <v>1</v>
      </c>
      <c r="I35" s="123">
        <f t="shared" si="9"/>
        <v>3381.4690000000001</v>
      </c>
      <c r="J35" s="124">
        <f t="shared" si="10"/>
        <v>2.6063361544410416E-2</v>
      </c>
      <c r="K35" s="124">
        <f t="shared" si="11"/>
        <v>0.28136212269293492</v>
      </c>
      <c r="L35" s="124">
        <f t="shared" si="12"/>
        <v>0.18749247738187161</v>
      </c>
      <c r="M35" s="125">
        <f t="shared" si="13"/>
        <v>12.151999999999999</v>
      </c>
      <c r="N35" s="126">
        <f t="shared" si="14"/>
        <v>0</v>
      </c>
      <c r="O35" s="126">
        <f t="shared" si="15"/>
        <v>1.3899284600864299</v>
      </c>
      <c r="P35" s="208">
        <f t="shared" si="16"/>
        <v>6</v>
      </c>
      <c r="Q35" s="209">
        <f t="shared" si="17"/>
        <v>0</v>
      </c>
      <c r="R35" s="209">
        <f t="shared" si="18"/>
        <v>47</v>
      </c>
      <c r="T35">
        <v>526</v>
      </c>
      <c r="U35">
        <v>2378</v>
      </c>
      <c r="V35" t="s">
        <v>272</v>
      </c>
      <c r="W35">
        <v>3381.4690000000001</v>
      </c>
      <c r="X35">
        <v>1298.7329999999999</v>
      </c>
      <c r="Y35">
        <v>2.6040000000000001</v>
      </c>
      <c r="Z35">
        <v>12.151999999999999</v>
      </c>
      <c r="AA35">
        <v>161.58192</v>
      </c>
      <c r="AB35">
        <v>4.2113680000000002</v>
      </c>
      <c r="AC35">
        <v>45.463031999999998</v>
      </c>
      <c r="AD35" s="1">
        <v>634</v>
      </c>
      <c r="AE35">
        <v>0</v>
      </c>
      <c r="AF35">
        <v>47</v>
      </c>
      <c r="AG35">
        <v>82</v>
      </c>
      <c r="AH35">
        <v>20.927273</v>
      </c>
      <c r="AI35">
        <v>13857.8</v>
      </c>
      <c r="AJ35">
        <v>0</v>
      </c>
      <c r="AK35">
        <v>6</v>
      </c>
      <c r="AL35">
        <v>754</v>
      </c>
      <c r="AM35">
        <v>0.93</v>
      </c>
      <c r="AN35" t="s">
        <v>68</v>
      </c>
      <c r="AO35">
        <v>3381.4690000000001</v>
      </c>
      <c r="AP35" t="s">
        <v>446</v>
      </c>
      <c r="AQ35" t="s">
        <v>118</v>
      </c>
      <c r="AR35" t="s">
        <v>121</v>
      </c>
      <c r="AS35" t="s">
        <v>118</v>
      </c>
      <c r="AT35" t="s">
        <v>121</v>
      </c>
      <c r="AU35" t="s">
        <v>202</v>
      </c>
      <c r="AV35" t="s">
        <v>272</v>
      </c>
      <c r="AW35" t="s">
        <v>68</v>
      </c>
      <c r="AX35">
        <v>2378</v>
      </c>
      <c r="AY35" t="s">
        <v>428</v>
      </c>
      <c r="AZ35">
        <v>1</v>
      </c>
      <c r="BA35" t="s">
        <v>447</v>
      </c>
      <c r="BB35">
        <v>1</v>
      </c>
      <c r="BC35">
        <v>1</v>
      </c>
      <c r="BE35" t="s">
        <v>69</v>
      </c>
      <c r="BF35">
        <v>1</v>
      </c>
      <c r="BG35" t="s">
        <v>278</v>
      </c>
      <c r="BI35" t="s">
        <v>118</v>
      </c>
      <c r="BJ35" t="s">
        <v>272</v>
      </c>
      <c r="BK35" t="s">
        <v>68</v>
      </c>
      <c r="BL35">
        <v>0.93</v>
      </c>
      <c r="BM35">
        <v>2378</v>
      </c>
      <c r="BN35" t="s">
        <v>121</v>
      </c>
      <c r="BO35" t="s">
        <v>202</v>
      </c>
      <c r="BP35">
        <v>1</v>
      </c>
      <c r="BQ35">
        <v>3381.4690000000001</v>
      </c>
      <c r="BR35">
        <v>2.6063361544410416E-2</v>
      </c>
      <c r="BS35">
        <v>0.28136212269293492</v>
      </c>
      <c r="BT35">
        <v>0.18749247738187161</v>
      </c>
      <c r="BU35">
        <v>12.151999999999999</v>
      </c>
      <c r="BV35">
        <v>0</v>
      </c>
      <c r="BW35">
        <v>1.3899284600864299</v>
      </c>
      <c r="BX35">
        <v>6</v>
      </c>
      <c r="BY35">
        <v>0</v>
      </c>
      <c r="BZ35">
        <v>47</v>
      </c>
    </row>
    <row r="36" spans="1:78" ht="16.5">
      <c r="A36" s="98" t="str">
        <f t="shared" si="1"/>
        <v>영종운수</v>
      </c>
      <c r="B36" s="99" t="str">
        <f t="shared" si="2"/>
        <v>배효민</v>
      </c>
      <c r="C36" s="100" t="str">
        <f t="shared" si="3"/>
        <v>B</v>
      </c>
      <c r="D36" s="101">
        <f t="shared" si="4"/>
        <v>0.93228807315412443</v>
      </c>
      <c r="E36" s="102">
        <f t="shared" si="5"/>
        <v>872</v>
      </c>
      <c r="F36" s="103" t="str">
        <f t="shared" si="6"/>
        <v>202</v>
      </c>
      <c r="G36" s="104" t="str">
        <f t="shared" si="7"/>
        <v>73아1281</v>
      </c>
      <c r="H36" s="105">
        <f t="shared" si="8"/>
        <v>6</v>
      </c>
      <c r="I36" s="106">
        <f t="shared" si="9"/>
        <v>2001.6260000000002</v>
      </c>
      <c r="J36" s="107">
        <f t="shared" si="10"/>
        <v>8.0085344397921067E-3</v>
      </c>
      <c r="K36" s="107">
        <f t="shared" si="11"/>
        <v>0.27836683652370492</v>
      </c>
      <c r="L36" s="107">
        <f t="shared" si="12"/>
        <v>0.11090983030795962</v>
      </c>
      <c r="M36" s="108">
        <f t="shared" si="13"/>
        <v>12.941000000000001</v>
      </c>
      <c r="N36" s="109">
        <f t="shared" si="14"/>
        <v>0</v>
      </c>
      <c r="O36" s="109">
        <f t="shared" si="15"/>
        <v>1.6486596397129132</v>
      </c>
      <c r="P36" s="210">
        <f t="shared" si="16"/>
        <v>1</v>
      </c>
      <c r="Q36" s="211">
        <f t="shared" si="17"/>
        <v>0</v>
      </c>
      <c r="R36" s="211">
        <f t="shared" si="18"/>
        <v>33</v>
      </c>
      <c r="T36">
        <v>526</v>
      </c>
      <c r="U36">
        <v>872</v>
      </c>
      <c r="V36" t="s">
        <v>298</v>
      </c>
      <c r="W36">
        <v>2001.626</v>
      </c>
      <c r="X36">
        <v>749.37400000000002</v>
      </c>
      <c r="Y36">
        <v>2.6709999999999998</v>
      </c>
      <c r="Z36">
        <v>12.941000000000001</v>
      </c>
      <c r="AA36">
        <v>77.763041999999999</v>
      </c>
      <c r="AB36">
        <v>0.62276799999999999</v>
      </c>
      <c r="AC36">
        <v>21.646652</v>
      </c>
      <c r="AD36" s="1">
        <v>222</v>
      </c>
      <c r="AE36">
        <v>0</v>
      </c>
      <c r="AF36">
        <v>33</v>
      </c>
      <c r="AG36">
        <v>102</v>
      </c>
      <c r="AH36">
        <v>25.740068000000001</v>
      </c>
      <c r="AI36">
        <v>14551.2</v>
      </c>
      <c r="AJ36">
        <v>1414.1</v>
      </c>
      <c r="AK36">
        <v>1</v>
      </c>
      <c r="AL36">
        <v>7</v>
      </c>
      <c r="AM36">
        <v>0.93228807315412443</v>
      </c>
      <c r="AN36" t="s">
        <v>68</v>
      </c>
      <c r="AO36">
        <v>443.29</v>
      </c>
      <c r="AP36" t="s">
        <v>448</v>
      </c>
      <c r="AQ36" t="s">
        <v>118</v>
      </c>
      <c r="AR36" t="s">
        <v>119</v>
      </c>
      <c r="AS36" t="s">
        <v>118</v>
      </c>
      <c r="AT36" t="s">
        <v>119</v>
      </c>
      <c r="AU36" t="s">
        <v>191</v>
      </c>
      <c r="AV36" t="s">
        <v>298</v>
      </c>
      <c r="AW36" t="s">
        <v>68</v>
      </c>
      <c r="AX36">
        <v>872</v>
      </c>
      <c r="AY36" t="s">
        <v>314</v>
      </c>
      <c r="AZ36">
        <v>5</v>
      </c>
      <c r="BA36" t="s">
        <v>291</v>
      </c>
      <c r="BB36">
        <v>6</v>
      </c>
      <c r="BC36">
        <v>1</v>
      </c>
      <c r="BE36" t="s">
        <v>68</v>
      </c>
      <c r="BF36">
        <v>0</v>
      </c>
      <c r="BG36" t="s">
        <v>252</v>
      </c>
      <c r="BI36" t="s">
        <v>118</v>
      </c>
      <c r="BJ36" t="s">
        <v>298</v>
      </c>
      <c r="BK36" t="s">
        <v>68</v>
      </c>
      <c r="BL36">
        <v>0.93228807315412443</v>
      </c>
      <c r="BM36">
        <v>872</v>
      </c>
      <c r="BN36" t="s">
        <v>119</v>
      </c>
      <c r="BO36" t="s">
        <v>191</v>
      </c>
      <c r="BP36">
        <v>6</v>
      </c>
      <c r="BQ36">
        <v>2001.6260000000002</v>
      </c>
      <c r="BR36">
        <v>8.0085344397921067E-3</v>
      </c>
      <c r="BS36">
        <v>0.27836683652370492</v>
      </c>
      <c r="BT36">
        <v>0.11090983030795963</v>
      </c>
      <c r="BU36">
        <v>12.941000000000001</v>
      </c>
      <c r="BV36">
        <v>0</v>
      </c>
      <c r="BW36">
        <v>1.6486596397129132</v>
      </c>
      <c r="BX36">
        <v>1</v>
      </c>
      <c r="BY36">
        <v>0</v>
      </c>
      <c r="BZ36">
        <v>33</v>
      </c>
    </row>
    <row r="37" spans="1:78" ht="16.5">
      <c r="A37" s="115" t="str">
        <f t="shared" si="1"/>
        <v>영종운수</v>
      </c>
      <c r="B37" s="116" t="str">
        <f t="shared" si="2"/>
        <v>백승철</v>
      </c>
      <c r="C37" s="117" t="str">
        <f t="shared" si="3"/>
        <v>S</v>
      </c>
      <c r="D37" s="118">
        <f t="shared" si="4"/>
        <v>1.0727586206896553</v>
      </c>
      <c r="E37" s="119">
        <f t="shared" si="5"/>
        <v>1313</v>
      </c>
      <c r="F37" s="120" t="str">
        <f t="shared" si="6"/>
        <v>202</v>
      </c>
      <c r="G37" s="121" t="str">
        <f t="shared" si="7"/>
        <v>73아1240</v>
      </c>
      <c r="H37" s="122">
        <f t="shared" si="8"/>
        <v>1</v>
      </c>
      <c r="I37" s="123">
        <f t="shared" si="9"/>
        <v>3605.3760000000002</v>
      </c>
      <c r="J37" s="124">
        <f t="shared" si="10"/>
        <v>2.8794618920180839E-2</v>
      </c>
      <c r="K37" s="124">
        <f t="shared" si="11"/>
        <v>0.28452784677993581</v>
      </c>
      <c r="L37" s="124">
        <f t="shared" si="12"/>
        <v>8.958843682323285E-2</v>
      </c>
      <c r="M37" s="125">
        <f t="shared" si="13"/>
        <v>10.083</v>
      </c>
      <c r="N37" s="126">
        <f t="shared" si="14"/>
        <v>0</v>
      </c>
      <c r="O37" s="126">
        <f t="shared" si="15"/>
        <v>2.1079632193701849</v>
      </c>
      <c r="P37" s="208">
        <f t="shared" si="16"/>
        <v>31</v>
      </c>
      <c r="Q37" s="209">
        <f t="shared" si="17"/>
        <v>0</v>
      </c>
      <c r="R37" s="209">
        <f t="shared" si="18"/>
        <v>76</v>
      </c>
      <c r="T37">
        <v>526</v>
      </c>
      <c r="U37">
        <v>1313</v>
      </c>
      <c r="V37" t="s">
        <v>221</v>
      </c>
      <c r="W37">
        <v>3605.3760000000002</v>
      </c>
      <c r="X37">
        <v>1158.8</v>
      </c>
      <c r="Y37">
        <v>3.1110000000000002</v>
      </c>
      <c r="Z37">
        <v>10.083</v>
      </c>
      <c r="AA37">
        <v>148.184979</v>
      </c>
      <c r="AB37">
        <v>4.2669300000000003</v>
      </c>
      <c r="AC37">
        <v>42.162753000000002</v>
      </c>
      <c r="AD37" s="1">
        <v>323</v>
      </c>
      <c r="AE37">
        <v>0</v>
      </c>
      <c r="AF37">
        <v>76</v>
      </c>
      <c r="AG37">
        <v>92</v>
      </c>
      <c r="AH37">
        <v>24.330238999999999</v>
      </c>
      <c r="AI37">
        <v>25319.8</v>
      </c>
      <c r="AJ37">
        <v>864.2</v>
      </c>
      <c r="AK37">
        <v>31</v>
      </c>
      <c r="AL37">
        <v>7208</v>
      </c>
      <c r="AM37">
        <v>1.0727586206896553</v>
      </c>
      <c r="AN37" t="s">
        <v>71</v>
      </c>
      <c r="AO37">
        <v>3605.3760000000002</v>
      </c>
      <c r="AP37" t="s">
        <v>449</v>
      </c>
      <c r="AQ37" t="s">
        <v>118</v>
      </c>
      <c r="AR37" t="s">
        <v>119</v>
      </c>
      <c r="AS37" t="s">
        <v>118</v>
      </c>
      <c r="AT37" t="s">
        <v>119</v>
      </c>
      <c r="AU37" t="s">
        <v>185</v>
      </c>
      <c r="AV37" t="s">
        <v>221</v>
      </c>
      <c r="AW37" t="s">
        <v>71</v>
      </c>
      <c r="AX37">
        <v>1313</v>
      </c>
      <c r="AY37" t="s">
        <v>321</v>
      </c>
      <c r="AZ37">
        <v>5</v>
      </c>
      <c r="BA37" t="s">
        <v>339</v>
      </c>
      <c r="BB37">
        <v>1</v>
      </c>
      <c r="BC37">
        <v>1</v>
      </c>
      <c r="BE37" t="s">
        <v>71</v>
      </c>
      <c r="BF37">
        <v>0</v>
      </c>
      <c r="BG37" t="s">
        <v>252</v>
      </c>
      <c r="BI37" t="s">
        <v>118</v>
      </c>
      <c r="BJ37" t="s">
        <v>221</v>
      </c>
      <c r="BK37" t="s">
        <v>71</v>
      </c>
      <c r="BL37">
        <v>1.0727586206896553</v>
      </c>
      <c r="BM37">
        <v>1313</v>
      </c>
      <c r="BN37" t="s">
        <v>119</v>
      </c>
      <c r="BO37" t="s">
        <v>185</v>
      </c>
      <c r="BP37">
        <v>1</v>
      </c>
      <c r="BQ37">
        <v>3605.3760000000002</v>
      </c>
      <c r="BR37">
        <v>2.8794618920180839E-2</v>
      </c>
      <c r="BS37">
        <v>0.28452784677993581</v>
      </c>
      <c r="BT37">
        <v>8.958843682323285E-2</v>
      </c>
      <c r="BU37">
        <v>10.083</v>
      </c>
      <c r="BV37">
        <v>0</v>
      </c>
      <c r="BW37">
        <v>2.1079632193701849</v>
      </c>
      <c r="BX37">
        <v>31</v>
      </c>
      <c r="BY37">
        <v>0</v>
      </c>
      <c r="BZ37">
        <v>76</v>
      </c>
    </row>
    <row r="38" spans="1:78" ht="16.5">
      <c r="A38" s="98" t="str">
        <f t="shared" si="1"/>
        <v>영종운수</v>
      </c>
      <c r="B38" s="99" t="str">
        <f t="shared" si="2"/>
        <v>백정현</v>
      </c>
      <c r="C38" s="100" t="str">
        <f t="shared" si="3"/>
        <v>B</v>
      </c>
      <c r="D38" s="101">
        <f t="shared" si="4"/>
        <v>0.9241237663925953</v>
      </c>
      <c r="E38" s="102">
        <f t="shared" si="5"/>
        <v>882</v>
      </c>
      <c r="F38" s="103" t="str">
        <f t="shared" si="6"/>
        <v>203</v>
      </c>
      <c r="G38" s="104" t="str">
        <f t="shared" si="7"/>
        <v>71바7513</v>
      </c>
      <c r="H38" s="105">
        <f t="shared" si="8"/>
        <v>5</v>
      </c>
      <c r="I38" s="106">
        <f t="shared" si="9"/>
        <v>1547.0059999999999</v>
      </c>
      <c r="J38" s="107">
        <f t="shared" si="10"/>
        <v>1.668513628582062E-2</v>
      </c>
      <c r="K38" s="107">
        <f t="shared" si="11"/>
        <v>0.28627284021050908</v>
      </c>
      <c r="L38" s="107">
        <f t="shared" si="12"/>
        <v>0.12346429167049126</v>
      </c>
      <c r="M38" s="108">
        <f t="shared" si="13"/>
        <v>13.058</v>
      </c>
      <c r="N38" s="109">
        <f t="shared" si="14"/>
        <v>0</v>
      </c>
      <c r="O38" s="109">
        <f t="shared" si="15"/>
        <v>12.669634119066119</v>
      </c>
      <c r="P38" s="210">
        <f t="shared" si="16"/>
        <v>2</v>
      </c>
      <c r="Q38" s="211">
        <f t="shared" si="17"/>
        <v>0</v>
      </c>
      <c r="R38" s="211">
        <f t="shared" si="18"/>
        <v>196</v>
      </c>
      <c r="T38">
        <v>526</v>
      </c>
      <c r="U38">
        <v>882</v>
      </c>
      <c r="V38" t="s">
        <v>299</v>
      </c>
      <c r="W38">
        <v>1547.0060000000001</v>
      </c>
      <c r="X38">
        <v>606.44399999999996</v>
      </c>
      <c r="Y38">
        <v>2.5510000000000002</v>
      </c>
      <c r="Z38">
        <v>13.058</v>
      </c>
      <c r="AA38">
        <v>68.406932999999995</v>
      </c>
      <c r="AB38">
        <v>1.1413789999999999</v>
      </c>
      <c r="AC38">
        <v>19.583047000000001</v>
      </c>
      <c r="AD38" s="1">
        <v>191</v>
      </c>
      <c r="AE38">
        <v>0</v>
      </c>
      <c r="AF38">
        <v>196</v>
      </c>
      <c r="AG38">
        <v>92</v>
      </c>
      <c r="AH38">
        <v>22.614754000000001</v>
      </c>
      <c r="AI38">
        <v>8825.9</v>
      </c>
      <c r="AJ38">
        <v>225.9</v>
      </c>
      <c r="AK38">
        <v>2</v>
      </c>
      <c r="AL38">
        <v>95</v>
      </c>
      <c r="AM38">
        <v>0.9241237663925953</v>
      </c>
      <c r="AN38" t="s">
        <v>68</v>
      </c>
      <c r="AO38">
        <v>750.202</v>
      </c>
      <c r="AP38" t="s">
        <v>450</v>
      </c>
      <c r="AQ38" t="s">
        <v>118</v>
      </c>
      <c r="AR38" t="s">
        <v>120</v>
      </c>
      <c r="AS38" t="s">
        <v>118</v>
      </c>
      <c r="AT38" t="s">
        <v>120</v>
      </c>
      <c r="AU38" t="s">
        <v>198</v>
      </c>
      <c r="AV38" t="s">
        <v>299</v>
      </c>
      <c r="AW38" t="s">
        <v>68</v>
      </c>
      <c r="AX38">
        <v>882</v>
      </c>
      <c r="AY38" t="s">
        <v>327</v>
      </c>
      <c r="AZ38">
        <v>2</v>
      </c>
      <c r="BA38" t="s">
        <v>328</v>
      </c>
      <c r="BB38">
        <v>5</v>
      </c>
      <c r="BC38">
        <v>1</v>
      </c>
      <c r="BE38" t="s">
        <v>69</v>
      </c>
      <c r="BF38">
        <v>1</v>
      </c>
      <c r="BG38" t="s">
        <v>278</v>
      </c>
      <c r="BI38" t="s">
        <v>118</v>
      </c>
      <c r="BJ38" t="s">
        <v>299</v>
      </c>
      <c r="BK38" t="s">
        <v>68</v>
      </c>
      <c r="BL38">
        <v>0.9241237663925953</v>
      </c>
      <c r="BM38">
        <v>882</v>
      </c>
      <c r="BN38" t="s">
        <v>120</v>
      </c>
      <c r="BO38" t="s">
        <v>198</v>
      </c>
      <c r="BP38">
        <v>5</v>
      </c>
      <c r="BQ38">
        <v>1547.0059999999999</v>
      </c>
      <c r="BR38">
        <v>1.668513628582062E-2</v>
      </c>
      <c r="BS38">
        <v>0.28627284021050908</v>
      </c>
      <c r="BT38">
        <v>0.12346429167049125</v>
      </c>
      <c r="BU38">
        <v>13.058</v>
      </c>
      <c r="BV38">
        <v>0</v>
      </c>
      <c r="BW38">
        <v>12.669634119066119</v>
      </c>
      <c r="BX38">
        <v>2</v>
      </c>
      <c r="BY38">
        <v>0</v>
      </c>
      <c r="BZ38">
        <v>196</v>
      </c>
    </row>
    <row r="39" spans="1:78" ht="16.5">
      <c r="A39" s="115" t="str">
        <f t="shared" si="1"/>
        <v>영종운수</v>
      </c>
      <c r="B39" s="116" t="str">
        <f t="shared" si="2"/>
        <v>선경호</v>
      </c>
      <c r="C39" s="117" t="str">
        <f t="shared" si="3"/>
        <v>C</v>
      </c>
      <c r="D39" s="118">
        <f t="shared" si="4"/>
        <v>0.89566666666666661</v>
      </c>
      <c r="E39" s="119">
        <f t="shared" si="5"/>
        <v>1182</v>
      </c>
      <c r="F39" s="120" t="str">
        <f t="shared" si="6"/>
        <v>202</v>
      </c>
      <c r="G39" s="121" t="str">
        <f t="shared" si="7"/>
        <v>73아1213</v>
      </c>
      <c r="H39" s="122">
        <f t="shared" si="8"/>
        <v>1</v>
      </c>
      <c r="I39" s="123">
        <f t="shared" si="9"/>
        <v>3380.183</v>
      </c>
      <c r="J39" s="124">
        <f t="shared" si="10"/>
        <v>9.8035295054031048E-3</v>
      </c>
      <c r="K39" s="124">
        <f t="shared" si="11"/>
        <v>0.27249857287083112</v>
      </c>
      <c r="L39" s="124">
        <f t="shared" si="12"/>
        <v>9.4373588648898596E-2</v>
      </c>
      <c r="M39" s="125">
        <f t="shared" si="13"/>
        <v>14.214</v>
      </c>
      <c r="N39" s="126">
        <f t="shared" si="14"/>
        <v>0</v>
      </c>
      <c r="O39" s="126">
        <f t="shared" si="15"/>
        <v>0.97627850326446819</v>
      </c>
      <c r="P39" s="208">
        <f t="shared" si="16"/>
        <v>19</v>
      </c>
      <c r="Q39" s="209">
        <f t="shared" si="17"/>
        <v>0</v>
      </c>
      <c r="R39" s="209">
        <f t="shared" si="18"/>
        <v>33</v>
      </c>
      <c r="T39">
        <v>526</v>
      </c>
      <c r="U39">
        <v>1182</v>
      </c>
      <c r="V39" t="s">
        <v>222</v>
      </c>
      <c r="W39">
        <v>3380.183</v>
      </c>
      <c r="X39">
        <v>1257.826</v>
      </c>
      <c r="Y39">
        <v>2.6869999999999998</v>
      </c>
      <c r="Z39">
        <v>14.214</v>
      </c>
      <c r="AA39">
        <v>131.35636500000001</v>
      </c>
      <c r="AB39">
        <v>1.2877559999999999</v>
      </c>
      <c r="AC39">
        <v>35.794421999999997</v>
      </c>
      <c r="AD39" s="1">
        <v>319</v>
      </c>
      <c r="AE39">
        <v>0</v>
      </c>
      <c r="AF39">
        <v>33</v>
      </c>
      <c r="AG39">
        <v>97</v>
      </c>
      <c r="AH39">
        <v>25.732921000000001</v>
      </c>
      <c r="AI39">
        <v>28022.2</v>
      </c>
      <c r="AJ39">
        <v>1344.2</v>
      </c>
      <c r="AK39">
        <v>19</v>
      </c>
      <c r="AL39">
        <v>1952</v>
      </c>
      <c r="AM39">
        <v>0.89566666666666661</v>
      </c>
      <c r="AN39" t="s">
        <v>69</v>
      </c>
      <c r="AO39">
        <v>3380.183</v>
      </c>
      <c r="AP39" t="s">
        <v>451</v>
      </c>
      <c r="AQ39" t="s">
        <v>118</v>
      </c>
      <c r="AR39" t="s">
        <v>119</v>
      </c>
      <c r="AS39" t="s">
        <v>118</v>
      </c>
      <c r="AT39" t="s">
        <v>119</v>
      </c>
      <c r="AU39" t="s">
        <v>182</v>
      </c>
      <c r="AV39" t="s">
        <v>222</v>
      </c>
      <c r="AW39" t="s">
        <v>69</v>
      </c>
      <c r="AX39">
        <v>1182</v>
      </c>
      <c r="AY39" t="s">
        <v>334</v>
      </c>
      <c r="AZ39">
        <v>2</v>
      </c>
      <c r="BA39" t="s">
        <v>175</v>
      </c>
      <c r="BB39">
        <v>1</v>
      </c>
      <c r="BC39">
        <v>1</v>
      </c>
      <c r="BE39" t="s">
        <v>68</v>
      </c>
      <c r="BF39">
        <v>-1</v>
      </c>
      <c r="BG39" t="s">
        <v>289</v>
      </c>
      <c r="BI39" t="s">
        <v>118</v>
      </c>
      <c r="BJ39" t="s">
        <v>222</v>
      </c>
      <c r="BK39" t="s">
        <v>69</v>
      </c>
      <c r="BL39">
        <v>0.89566666666666661</v>
      </c>
      <c r="BM39">
        <v>1182</v>
      </c>
      <c r="BN39" t="s">
        <v>119</v>
      </c>
      <c r="BO39" t="s">
        <v>182</v>
      </c>
      <c r="BP39">
        <v>1</v>
      </c>
      <c r="BQ39">
        <v>3380.183</v>
      </c>
      <c r="BR39">
        <v>9.8035295054031048E-3</v>
      </c>
      <c r="BS39">
        <v>0.27249857287083112</v>
      </c>
      <c r="BT39">
        <v>9.4373588648898596E-2</v>
      </c>
      <c r="BU39">
        <v>14.214</v>
      </c>
      <c r="BV39">
        <v>0</v>
      </c>
      <c r="BW39">
        <v>0.97627850326446819</v>
      </c>
      <c r="BX39">
        <v>19</v>
      </c>
      <c r="BY39">
        <v>0</v>
      </c>
      <c r="BZ39">
        <v>33</v>
      </c>
    </row>
    <row r="40" spans="1:78" ht="16.5">
      <c r="A40" s="98" t="str">
        <f t="shared" si="1"/>
        <v>영종운수</v>
      </c>
      <c r="B40" s="99" t="str">
        <f t="shared" si="2"/>
        <v>성민철</v>
      </c>
      <c r="C40" s="100" t="str">
        <f t="shared" si="3"/>
        <v>F</v>
      </c>
      <c r="D40" s="101">
        <f t="shared" si="4"/>
        <v>0.78222222222222215</v>
      </c>
      <c r="E40" s="102">
        <f t="shared" si="5"/>
        <v>7205</v>
      </c>
      <c r="F40" s="103" t="str">
        <f t="shared" si="6"/>
        <v>203</v>
      </c>
      <c r="G40" s="104" t="str">
        <f t="shared" si="7"/>
        <v>70바2546</v>
      </c>
      <c r="H40" s="105">
        <f t="shared" si="8"/>
        <v>1</v>
      </c>
      <c r="I40" s="106">
        <f t="shared" si="9"/>
        <v>3231.5659999999998</v>
      </c>
      <c r="J40" s="107">
        <f t="shared" si="10"/>
        <v>5.2057674548801676E-2</v>
      </c>
      <c r="K40" s="107">
        <f t="shared" si="11"/>
        <v>0.26417263645273442</v>
      </c>
      <c r="L40" s="107">
        <f t="shared" si="12"/>
        <v>0.11913728514286882</v>
      </c>
      <c r="M40" s="108">
        <f t="shared" si="13"/>
        <v>15.382</v>
      </c>
      <c r="N40" s="109">
        <f t="shared" si="14"/>
        <v>0</v>
      </c>
      <c r="O40" s="109">
        <f t="shared" si="15"/>
        <v>1.7329059657144557</v>
      </c>
      <c r="P40" s="210">
        <f t="shared" si="16"/>
        <v>21</v>
      </c>
      <c r="Q40" s="211">
        <f t="shared" si="17"/>
        <v>0</v>
      </c>
      <c r="R40" s="211">
        <f t="shared" si="18"/>
        <v>56</v>
      </c>
      <c r="T40">
        <v>526</v>
      </c>
      <c r="U40">
        <v>7205</v>
      </c>
      <c r="V40" t="s">
        <v>223</v>
      </c>
      <c r="W40">
        <v>3231.5659999999998</v>
      </c>
      <c r="X40">
        <v>1530.25</v>
      </c>
      <c r="Y40">
        <v>2.1120000000000001</v>
      </c>
      <c r="Z40">
        <v>15.382</v>
      </c>
      <c r="AA40">
        <v>159.00053299999999</v>
      </c>
      <c r="AB40">
        <v>8.2771980000000003</v>
      </c>
      <c r="AC40">
        <v>42.003590000000003</v>
      </c>
      <c r="AD40" s="1">
        <v>385</v>
      </c>
      <c r="AE40">
        <v>0</v>
      </c>
      <c r="AF40">
        <v>56</v>
      </c>
      <c r="AG40">
        <v>98</v>
      </c>
      <c r="AH40">
        <v>20.324245999999999</v>
      </c>
      <c r="AI40">
        <v>17306.8</v>
      </c>
      <c r="AJ40">
        <v>3289.9</v>
      </c>
      <c r="AK40">
        <v>21</v>
      </c>
      <c r="AL40">
        <v>1609</v>
      </c>
      <c r="AM40">
        <v>0.78222222222222215</v>
      </c>
      <c r="AN40" t="s">
        <v>70</v>
      </c>
      <c r="AO40">
        <v>3231.5659999999998</v>
      </c>
      <c r="AP40" t="s">
        <v>452</v>
      </c>
      <c r="AQ40" t="s">
        <v>118</v>
      </c>
      <c r="AR40" t="s">
        <v>120</v>
      </c>
      <c r="AS40" t="s">
        <v>118</v>
      </c>
      <c r="AT40" t="s">
        <v>120</v>
      </c>
      <c r="AU40" t="s">
        <v>197</v>
      </c>
      <c r="AV40" t="s">
        <v>223</v>
      </c>
      <c r="AW40" t="s">
        <v>70</v>
      </c>
      <c r="AX40">
        <v>7205</v>
      </c>
      <c r="AY40" t="s">
        <v>319</v>
      </c>
      <c r="AZ40">
        <v>3</v>
      </c>
      <c r="BA40" t="s">
        <v>340</v>
      </c>
      <c r="BB40">
        <v>1</v>
      </c>
      <c r="BC40">
        <v>1</v>
      </c>
      <c r="BE40" t="s">
        <v>67</v>
      </c>
      <c r="BF40">
        <v>-1</v>
      </c>
      <c r="BG40" t="s">
        <v>289</v>
      </c>
      <c r="BI40" t="s">
        <v>118</v>
      </c>
      <c r="BJ40" t="s">
        <v>223</v>
      </c>
      <c r="BK40" t="s">
        <v>70</v>
      </c>
      <c r="BL40">
        <v>0.78222222222222215</v>
      </c>
      <c r="BM40">
        <v>7205</v>
      </c>
      <c r="BN40" t="s">
        <v>120</v>
      </c>
      <c r="BO40" t="s">
        <v>197</v>
      </c>
      <c r="BP40">
        <v>1</v>
      </c>
      <c r="BQ40">
        <v>3231.5659999999998</v>
      </c>
      <c r="BR40">
        <v>5.2057674548801676E-2</v>
      </c>
      <c r="BS40">
        <v>0.26417263645273442</v>
      </c>
      <c r="BT40">
        <v>0.11913728514286882</v>
      </c>
      <c r="BU40">
        <v>15.382</v>
      </c>
      <c r="BV40">
        <v>0</v>
      </c>
      <c r="BW40">
        <v>1.7329059657144557</v>
      </c>
      <c r="BX40">
        <v>21</v>
      </c>
      <c r="BY40">
        <v>0</v>
      </c>
      <c r="BZ40">
        <v>56</v>
      </c>
    </row>
    <row r="41" spans="1:78" ht="16.5">
      <c r="A41" s="115" t="str">
        <f t="shared" si="1"/>
        <v>영종운수</v>
      </c>
      <c r="B41" s="116" t="str">
        <f t="shared" si="2"/>
        <v>송영선</v>
      </c>
      <c r="C41" s="117" t="str">
        <f t="shared" si="3"/>
        <v>D</v>
      </c>
      <c r="D41" s="118">
        <f t="shared" si="4"/>
        <v>0.84933333333333338</v>
      </c>
      <c r="E41" s="119">
        <f t="shared" si="5"/>
        <v>674</v>
      </c>
      <c r="F41" s="120" t="str">
        <f t="shared" si="6"/>
        <v>202</v>
      </c>
      <c r="G41" s="121" t="str">
        <f t="shared" si="7"/>
        <v>73아1220</v>
      </c>
      <c r="H41" s="122">
        <f t="shared" si="8"/>
        <v>1</v>
      </c>
      <c r="I41" s="123">
        <f t="shared" si="9"/>
        <v>3758.1660000000002</v>
      </c>
      <c r="J41" s="124">
        <f t="shared" si="10"/>
        <v>1.7262769283857823E-2</v>
      </c>
      <c r="K41" s="124">
        <f t="shared" si="11"/>
        <v>0.29496006784724665</v>
      </c>
      <c r="L41" s="124">
        <f t="shared" si="12"/>
        <v>0.17295670281727843</v>
      </c>
      <c r="M41" s="125">
        <f t="shared" si="13"/>
        <v>15.414</v>
      </c>
      <c r="N41" s="126">
        <f t="shared" si="14"/>
        <v>7.982617053105158E-2</v>
      </c>
      <c r="O41" s="126">
        <f t="shared" si="15"/>
        <v>4.6565266143113417</v>
      </c>
      <c r="P41" s="208">
        <f t="shared" si="16"/>
        <v>20</v>
      </c>
      <c r="Q41" s="209">
        <f t="shared" si="17"/>
        <v>3</v>
      </c>
      <c r="R41" s="209">
        <f t="shared" si="18"/>
        <v>175</v>
      </c>
      <c r="T41">
        <v>526</v>
      </c>
      <c r="U41">
        <v>674</v>
      </c>
      <c r="V41" t="s">
        <v>224</v>
      </c>
      <c r="W41">
        <v>3758.1660000000002</v>
      </c>
      <c r="X41">
        <v>1474.7149999999999</v>
      </c>
      <c r="Y41">
        <v>2.548</v>
      </c>
      <c r="Z41">
        <v>15.414</v>
      </c>
      <c r="AA41">
        <v>146.379411</v>
      </c>
      <c r="AB41">
        <v>2.5269140000000001</v>
      </c>
      <c r="AC41">
        <v>43.176081000000003</v>
      </c>
      <c r="AD41" s="1">
        <v>650</v>
      </c>
      <c r="AE41">
        <v>3</v>
      </c>
      <c r="AF41">
        <v>175</v>
      </c>
      <c r="AG41">
        <v>103</v>
      </c>
      <c r="AH41">
        <v>25.674143000000001</v>
      </c>
      <c r="AI41">
        <v>31619.5</v>
      </c>
      <c r="AJ41">
        <v>5953.6</v>
      </c>
      <c r="AK41">
        <v>20</v>
      </c>
      <c r="AL41">
        <v>3263</v>
      </c>
      <c r="AM41">
        <v>0.84933333333333338</v>
      </c>
      <c r="AN41" t="s">
        <v>67</v>
      </c>
      <c r="AO41">
        <v>3758.1660000000002</v>
      </c>
      <c r="AP41" t="s">
        <v>453</v>
      </c>
      <c r="AQ41" t="s">
        <v>118</v>
      </c>
      <c r="AR41" t="s">
        <v>119</v>
      </c>
      <c r="AS41" t="s">
        <v>118</v>
      </c>
      <c r="AT41" t="s">
        <v>119</v>
      </c>
      <c r="AU41" t="s">
        <v>258</v>
      </c>
      <c r="AV41" t="s">
        <v>224</v>
      </c>
      <c r="AW41" t="s">
        <v>67</v>
      </c>
      <c r="AX41">
        <v>674</v>
      </c>
      <c r="AY41" t="s">
        <v>330</v>
      </c>
      <c r="AZ41">
        <v>1</v>
      </c>
      <c r="BA41" t="s">
        <v>178</v>
      </c>
      <c r="BB41">
        <v>1</v>
      </c>
      <c r="BC41">
        <v>1</v>
      </c>
      <c r="BE41" t="s">
        <v>67</v>
      </c>
      <c r="BF41">
        <v>0</v>
      </c>
      <c r="BG41" t="s">
        <v>252</v>
      </c>
      <c r="BI41" t="s">
        <v>118</v>
      </c>
      <c r="BJ41" t="s">
        <v>224</v>
      </c>
      <c r="BK41" t="s">
        <v>67</v>
      </c>
      <c r="BL41">
        <v>0.84933333333333338</v>
      </c>
      <c r="BM41">
        <v>674</v>
      </c>
      <c r="BN41" t="s">
        <v>119</v>
      </c>
      <c r="BO41" t="s">
        <v>258</v>
      </c>
      <c r="BP41">
        <v>1</v>
      </c>
      <c r="BQ41">
        <v>3758.1660000000002</v>
      </c>
      <c r="BR41">
        <v>1.7262769283857823E-2</v>
      </c>
      <c r="BS41">
        <v>0.29496006784724665</v>
      </c>
      <c r="BT41">
        <v>0.17295670281727843</v>
      </c>
      <c r="BU41">
        <v>15.414</v>
      </c>
      <c r="BV41">
        <v>7.982617053105158E-2</v>
      </c>
      <c r="BW41">
        <v>4.6565266143113417</v>
      </c>
      <c r="BX41">
        <v>20</v>
      </c>
      <c r="BY41">
        <v>3</v>
      </c>
      <c r="BZ41">
        <v>175</v>
      </c>
    </row>
    <row r="42" spans="1:78" ht="16.5">
      <c r="A42" s="98" t="str">
        <f t="shared" si="1"/>
        <v>영종운수</v>
      </c>
      <c r="B42" s="99" t="str">
        <f t="shared" si="2"/>
        <v>송주현</v>
      </c>
      <c r="C42" s="100" t="str">
        <f t="shared" si="3"/>
        <v>A</v>
      </c>
      <c r="D42" s="101">
        <f t="shared" si="4"/>
        <v>0.96008466793797187</v>
      </c>
      <c r="E42" s="102">
        <f t="shared" si="5"/>
        <v>3303</v>
      </c>
      <c r="F42" s="103" t="str">
        <f t="shared" si="6"/>
        <v>202</v>
      </c>
      <c r="G42" s="104" t="str">
        <f t="shared" si="7"/>
        <v>70바2205</v>
      </c>
      <c r="H42" s="105">
        <f t="shared" si="8"/>
        <v>3</v>
      </c>
      <c r="I42" s="106">
        <f t="shared" si="9"/>
        <v>3147.9639999999999</v>
      </c>
      <c r="J42" s="107">
        <f t="shared" si="10"/>
        <v>3.9607231468763153E-2</v>
      </c>
      <c r="K42" s="107">
        <f t="shared" si="11"/>
        <v>0.28485276052331321</v>
      </c>
      <c r="L42" s="107">
        <f t="shared" si="12"/>
        <v>3.1448898399092241E-2</v>
      </c>
      <c r="M42" s="108">
        <f t="shared" si="13"/>
        <v>11.112</v>
      </c>
      <c r="N42" s="109">
        <f t="shared" si="14"/>
        <v>0</v>
      </c>
      <c r="O42" s="109">
        <f t="shared" si="15"/>
        <v>2.6366248152774303</v>
      </c>
      <c r="P42" s="210">
        <f t="shared" si="16"/>
        <v>17</v>
      </c>
      <c r="Q42" s="211">
        <f t="shared" si="17"/>
        <v>0</v>
      </c>
      <c r="R42" s="211">
        <f t="shared" si="18"/>
        <v>83</v>
      </c>
      <c r="T42">
        <v>526</v>
      </c>
      <c r="U42">
        <v>3303</v>
      </c>
      <c r="V42" t="s">
        <v>300</v>
      </c>
      <c r="W42">
        <v>3147.9639999999999</v>
      </c>
      <c r="X42">
        <v>1100.8579999999999</v>
      </c>
      <c r="Y42">
        <v>2.86</v>
      </c>
      <c r="Z42">
        <v>11.112</v>
      </c>
      <c r="AA42">
        <v>126.22498</v>
      </c>
      <c r="AB42">
        <v>4.999422</v>
      </c>
      <c r="AC42">
        <v>35.955534</v>
      </c>
      <c r="AD42" s="1">
        <v>99</v>
      </c>
      <c r="AE42">
        <v>0</v>
      </c>
      <c r="AF42">
        <v>83</v>
      </c>
      <c r="AG42">
        <v>100</v>
      </c>
      <c r="AH42">
        <v>24.939309999999999</v>
      </c>
      <c r="AI42">
        <v>22987.8</v>
      </c>
      <c r="AJ42">
        <v>2198.6</v>
      </c>
      <c r="AK42">
        <v>17</v>
      </c>
      <c r="AL42">
        <v>2803</v>
      </c>
      <c r="AM42">
        <v>0.96008466793797187</v>
      </c>
      <c r="AN42" t="s">
        <v>66</v>
      </c>
      <c r="AO42">
        <v>2737.011</v>
      </c>
      <c r="AP42" t="s">
        <v>454</v>
      </c>
      <c r="AQ42" t="s">
        <v>118</v>
      </c>
      <c r="AR42" t="s">
        <v>119</v>
      </c>
      <c r="AS42" t="s">
        <v>118</v>
      </c>
      <c r="AT42" t="s">
        <v>119</v>
      </c>
      <c r="AU42" t="s">
        <v>173</v>
      </c>
      <c r="AV42" t="s">
        <v>300</v>
      </c>
      <c r="AW42" t="s">
        <v>66</v>
      </c>
      <c r="AX42">
        <v>3303</v>
      </c>
      <c r="AY42" t="s">
        <v>329</v>
      </c>
      <c r="AZ42">
        <v>8</v>
      </c>
      <c r="BA42" t="s">
        <v>455</v>
      </c>
      <c r="BB42">
        <v>3</v>
      </c>
      <c r="BC42">
        <v>1</v>
      </c>
      <c r="BE42" t="s">
        <v>66</v>
      </c>
      <c r="BF42">
        <v>0</v>
      </c>
      <c r="BG42" t="s">
        <v>252</v>
      </c>
      <c r="BI42" t="s">
        <v>118</v>
      </c>
      <c r="BJ42" t="s">
        <v>300</v>
      </c>
      <c r="BK42" t="s">
        <v>66</v>
      </c>
      <c r="BL42">
        <v>0.96008466793797187</v>
      </c>
      <c r="BM42">
        <v>3303</v>
      </c>
      <c r="BN42" t="s">
        <v>119</v>
      </c>
      <c r="BO42" t="s">
        <v>173</v>
      </c>
      <c r="BP42">
        <v>3</v>
      </c>
      <c r="BQ42">
        <v>3147.9639999999999</v>
      </c>
      <c r="BR42">
        <v>3.9607231468763153E-2</v>
      </c>
      <c r="BS42">
        <v>0.28485276052331321</v>
      </c>
      <c r="BT42">
        <v>3.1448898399092241E-2</v>
      </c>
      <c r="BU42">
        <v>11.112</v>
      </c>
      <c r="BV42">
        <v>0</v>
      </c>
      <c r="BW42">
        <v>2.6366248152774303</v>
      </c>
      <c r="BX42">
        <v>17</v>
      </c>
      <c r="BY42">
        <v>0</v>
      </c>
      <c r="BZ42">
        <v>83</v>
      </c>
    </row>
    <row r="43" spans="1:78" ht="16.5">
      <c r="A43" s="115" t="str">
        <f t="shared" si="1"/>
        <v>영종운수</v>
      </c>
      <c r="B43" s="116" t="str">
        <f t="shared" si="2"/>
        <v>신감찬</v>
      </c>
      <c r="C43" s="117" t="str">
        <f t="shared" si="3"/>
        <v>B</v>
      </c>
      <c r="D43" s="118">
        <f t="shared" si="4"/>
        <v>0.90206879899409631</v>
      </c>
      <c r="E43" s="119">
        <f t="shared" si="5"/>
        <v>6740</v>
      </c>
      <c r="F43" s="120" t="str">
        <f t="shared" si="6"/>
        <v>203</v>
      </c>
      <c r="G43" s="121" t="str">
        <f t="shared" si="7"/>
        <v>73아1238</v>
      </c>
      <c r="H43" s="122">
        <f t="shared" si="8"/>
        <v>2</v>
      </c>
      <c r="I43" s="123">
        <f t="shared" si="9"/>
        <v>2618.018</v>
      </c>
      <c r="J43" s="124">
        <f t="shared" si="10"/>
        <v>2.0566355236910784E-2</v>
      </c>
      <c r="K43" s="124">
        <f t="shared" si="11"/>
        <v>0.25696728217091142</v>
      </c>
      <c r="L43" s="124">
        <f t="shared" si="12"/>
        <v>0.17073984976421094</v>
      </c>
      <c r="M43" s="125">
        <f t="shared" si="13"/>
        <v>9.3000000000000007</v>
      </c>
      <c r="N43" s="126">
        <f t="shared" si="14"/>
        <v>0.19098417199576168</v>
      </c>
      <c r="O43" s="126">
        <f t="shared" si="15"/>
        <v>3.5523055991211674</v>
      </c>
      <c r="P43" s="208">
        <f t="shared" si="16"/>
        <v>17</v>
      </c>
      <c r="Q43" s="209">
        <f t="shared" si="17"/>
        <v>5</v>
      </c>
      <c r="R43" s="209">
        <f t="shared" si="18"/>
        <v>93</v>
      </c>
      <c r="T43">
        <v>526</v>
      </c>
      <c r="U43">
        <v>6740</v>
      </c>
      <c r="V43" t="s">
        <v>225</v>
      </c>
      <c r="W43">
        <v>2618.018</v>
      </c>
      <c r="X43">
        <v>1003.333</v>
      </c>
      <c r="Y43">
        <v>2.609</v>
      </c>
      <c r="Z43">
        <v>9.3000000000000007</v>
      </c>
      <c r="AA43">
        <v>123.27220699999999</v>
      </c>
      <c r="AB43">
        <v>2.5352600000000001</v>
      </c>
      <c r="AC43">
        <v>31.676924</v>
      </c>
      <c r="AD43" s="1">
        <v>447</v>
      </c>
      <c r="AE43">
        <v>5</v>
      </c>
      <c r="AF43">
        <v>93</v>
      </c>
      <c r="AG43">
        <v>82</v>
      </c>
      <c r="AH43">
        <v>21.237698000000002</v>
      </c>
      <c r="AI43">
        <v>11221.8</v>
      </c>
      <c r="AJ43">
        <v>12</v>
      </c>
      <c r="AK43">
        <v>17</v>
      </c>
      <c r="AL43">
        <v>3107</v>
      </c>
      <c r="AM43">
        <v>0.90206879899409631</v>
      </c>
      <c r="AN43" t="s">
        <v>68</v>
      </c>
      <c r="AO43">
        <v>2488.8159999999998</v>
      </c>
      <c r="AP43" t="s">
        <v>456</v>
      </c>
      <c r="AQ43" t="s">
        <v>118</v>
      </c>
      <c r="AR43" t="s">
        <v>120</v>
      </c>
      <c r="AS43" t="s">
        <v>118</v>
      </c>
      <c r="AT43" t="s">
        <v>120</v>
      </c>
      <c r="AU43" t="s">
        <v>201</v>
      </c>
      <c r="AV43" t="s">
        <v>225</v>
      </c>
      <c r="AW43" t="s">
        <v>68</v>
      </c>
      <c r="AX43">
        <v>6740</v>
      </c>
      <c r="AY43" t="s">
        <v>327</v>
      </c>
      <c r="AZ43">
        <v>6</v>
      </c>
      <c r="BA43" t="s">
        <v>457</v>
      </c>
      <c r="BB43">
        <v>2</v>
      </c>
      <c r="BC43">
        <v>1</v>
      </c>
      <c r="BE43" t="s">
        <v>69</v>
      </c>
      <c r="BF43">
        <v>1</v>
      </c>
      <c r="BG43" t="s">
        <v>278</v>
      </c>
      <c r="BI43" t="s">
        <v>118</v>
      </c>
      <c r="BJ43" t="s">
        <v>225</v>
      </c>
      <c r="BK43" t="s">
        <v>68</v>
      </c>
      <c r="BL43">
        <v>0.90206879899409631</v>
      </c>
      <c r="BM43">
        <v>6740</v>
      </c>
      <c r="BN43" t="s">
        <v>120</v>
      </c>
      <c r="BO43" t="s">
        <v>201</v>
      </c>
      <c r="BP43">
        <v>2</v>
      </c>
      <c r="BQ43">
        <v>2618.018</v>
      </c>
      <c r="BR43">
        <v>2.0566355236910784E-2</v>
      </c>
      <c r="BS43">
        <v>0.25696728217091142</v>
      </c>
      <c r="BT43">
        <v>0.17073984976421094</v>
      </c>
      <c r="BU43">
        <v>9.3000000000000007</v>
      </c>
      <c r="BV43">
        <v>0.19098417199576168</v>
      </c>
      <c r="BW43">
        <v>3.5523055991211674</v>
      </c>
      <c r="BX43">
        <v>17</v>
      </c>
      <c r="BY43">
        <v>5</v>
      </c>
      <c r="BZ43">
        <v>93</v>
      </c>
    </row>
    <row r="44" spans="1:78" ht="16.5">
      <c r="A44" s="98" t="str">
        <f t="shared" si="1"/>
        <v>영종운수</v>
      </c>
      <c r="B44" s="99" t="str">
        <f t="shared" si="2"/>
        <v>안기태</v>
      </c>
      <c r="C44" s="100" t="str">
        <f t="shared" si="3"/>
        <v>S</v>
      </c>
      <c r="D44" s="101">
        <f t="shared" si="4"/>
        <v>1.0795720982886359</v>
      </c>
      <c r="E44" s="102">
        <f t="shared" si="5"/>
        <v>2274</v>
      </c>
      <c r="F44" s="103" t="str">
        <f t="shared" si="6"/>
        <v>202</v>
      </c>
      <c r="G44" s="104" t="str">
        <f t="shared" si="7"/>
        <v>71바7511</v>
      </c>
      <c r="H44" s="105">
        <f t="shared" si="8"/>
        <v>2</v>
      </c>
      <c r="I44" s="106">
        <f t="shared" si="9"/>
        <v>3715.9409999999998</v>
      </c>
      <c r="J44" s="107">
        <f t="shared" si="10"/>
        <v>1.4809929927503294E-2</v>
      </c>
      <c r="K44" s="107">
        <f t="shared" si="11"/>
        <v>0.29465520884746527</v>
      </c>
      <c r="L44" s="107">
        <f t="shared" si="12"/>
        <v>0.14531985303318865</v>
      </c>
      <c r="M44" s="108">
        <f t="shared" si="13"/>
        <v>13.680999999999999</v>
      </c>
      <c r="N44" s="109">
        <f t="shared" si="14"/>
        <v>2.6911083895034934E-2</v>
      </c>
      <c r="O44" s="109">
        <f t="shared" si="15"/>
        <v>5.7051497857474063</v>
      </c>
      <c r="P44" s="210">
        <f t="shared" si="16"/>
        <v>2</v>
      </c>
      <c r="Q44" s="211">
        <f t="shared" si="17"/>
        <v>1</v>
      </c>
      <c r="R44" s="211">
        <f t="shared" si="18"/>
        <v>212</v>
      </c>
      <c r="T44">
        <v>526</v>
      </c>
      <c r="U44">
        <v>2274</v>
      </c>
      <c r="V44" t="s">
        <v>226</v>
      </c>
      <c r="W44">
        <v>3715.9409999999998</v>
      </c>
      <c r="X44">
        <v>1232.5909999999999</v>
      </c>
      <c r="Y44">
        <v>3.0150000000000001</v>
      </c>
      <c r="Z44">
        <v>13.680999999999999</v>
      </c>
      <c r="AA44">
        <v>142.00107700000001</v>
      </c>
      <c r="AB44">
        <v>2.1030259999999998</v>
      </c>
      <c r="AC44">
        <v>41.841357000000002</v>
      </c>
      <c r="AD44" s="1">
        <v>540</v>
      </c>
      <c r="AE44">
        <v>1</v>
      </c>
      <c r="AF44">
        <v>212</v>
      </c>
      <c r="AG44">
        <v>100</v>
      </c>
      <c r="AH44">
        <v>26.168399999999998</v>
      </c>
      <c r="AI44">
        <v>30163.599999999999</v>
      </c>
      <c r="AJ44">
        <v>3191.8</v>
      </c>
      <c r="AK44">
        <v>2</v>
      </c>
      <c r="AL44">
        <v>84</v>
      </c>
      <c r="AM44">
        <v>1.0795720982886359</v>
      </c>
      <c r="AN44" t="s">
        <v>71</v>
      </c>
      <c r="AO44">
        <v>3496.39</v>
      </c>
      <c r="AP44" t="s">
        <v>458</v>
      </c>
      <c r="AQ44" t="s">
        <v>118</v>
      </c>
      <c r="AR44" t="s">
        <v>119</v>
      </c>
      <c r="AS44" t="s">
        <v>118</v>
      </c>
      <c r="AT44" t="s">
        <v>119</v>
      </c>
      <c r="AU44" t="s">
        <v>179</v>
      </c>
      <c r="AV44" t="s">
        <v>226</v>
      </c>
      <c r="AW44" t="s">
        <v>71</v>
      </c>
      <c r="AX44">
        <v>2274</v>
      </c>
      <c r="AY44" t="s">
        <v>321</v>
      </c>
      <c r="AZ44">
        <v>4</v>
      </c>
      <c r="BA44" t="s">
        <v>338</v>
      </c>
      <c r="BB44">
        <v>2</v>
      </c>
      <c r="BC44">
        <v>1</v>
      </c>
      <c r="BE44" t="s">
        <v>71</v>
      </c>
      <c r="BF44">
        <v>0</v>
      </c>
      <c r="BG44" t="s">
        <v>252</v>
      </c>
      <c r="BI44" t="s">
        <v>118</v>
      </c>
      <c r="BJ44" t="s">
        <v>226</v>
      </c>
      <c r="BK44" t="s">
        <v>71</v>
      </c>
      <c r="BL44">
        <v>1.0795720982886359</v>
      </c>
      <c r="BM44">
        <v>2274</v>
      </c>
      <c r="BN44" t="s">
        <v>119</v>
      </c>
      <c r="BO44" t="s">
        <v>179</v>
      </c>
      <c r="BP44">
        <v>2</v>
      </c>
      <c r="BQ44">
        <v>3715.9409999999998</v>
      </c>
      <c r="BR44">
        <v>1.4809929927503294E-2</v>
      </c>
      <c r="BS44">
        <v>0.29465520884746527</v>
      </c>
      <c r="BT44">
        <v>0.14531985303318865</v>
      </c>
      <c r="BU44">
        <v>13.680999999999999</v>
      </c>
      <c r="BV44">
        <v>2.6911083895034934E-2</v>
      </c>
      <c r="BW44">
        <v>5.7051497857474063</v>
      </c>
      <c r="BX44">
        <v>2</v>
      </c>
      <c r="BY44">
        <v>1</v>
      </c>
      <c r="BZ44">
        <v>212</v>
      </c>
    </row>
    <row r="45" spans="1:78" ht="16.5">
      <c r="A45" s="115" t="str">
        <f t="shared" si="1"/>
        <v>영종운수</v>
      </c>
      <c r="B45" s="116" t="str">
        <f t="shared" si="2"/>
        <v>안병윤</v>
      </c>
      <c r="C45" s="117" t="str">
        <f t="shared" si="3"/>
        <v>A</v>
      </c>
      <c r="D45" s="118">
        <f t="shared" si="4"/>
        <v>0.98452719622667473</v>
      </c>
      <c r="E45" s="119">
        <f t="shared" si="5"/>
        <v>2225</v>
      </c>
      <c r="F45" s="120" t="str">
        <f t="shared" si="6"/>
        <v>202</v>
      </c>
      <c r="G45" s="121" t="str">
        <f t="shared" si="7"/>
        <v>73아1280</v>
      </c>
      <c r="H45" s="122">
        <f t="shared" si="8"/>
        <v>2</v>
      </c>
      <c r="I45" s="123">
        <f t="shared" si="9"/>
        <v>3667.5600000000004</v>
      </c>
      <c r="J45" s="124">
        <f t="shared" si="10"/>
        <v>6.9966288237562268E-3</v>
      </c>
      <c r="K45" s="124">
        <f t="shared" si="11"/>
        <v>0.24732955739571363</v>
      </c>
      <c r="L45" s="124">
        <f t="shared" si="12"/>
        <v>0.18050147782176704</v>
      </c>
      <c r="M45" s="125">
        <f t="shared" si="13"/>
        <v>11.074</v>
      </c>
      <c r="N45" s="126">
        <f t="shared" si="14"/>
        <v>0</v>
      </c>
      <c r="O45" s="126">
        <f t="shared" si="15"/>
        <v>1.7722954771019424</v>
      </c>
      <c r="P45" s="208">
        <f t="shared" si="16"/>
        <v>0</v>
      </c>
      <c r="Q45" s="209">
        <f t="shared" si="17"/>
        <v>0</v>
      </c>
      <c r="R45" s="209">
        <f t="shared" si="18"/>
        <v>65</v>
      </c>
      <c r="T45">
        <v>526</v>
      </c>
      <c r="U45">
        <v>2225</v>
      </c>
      <c r="V45" t="s">
        <v>227</v>
      </c>
      <c r="W45">
        <v>3667.56</v>
      </c>
      <c r="X45">
        <v>1284.6869999999999</v>
      </c>
      <c r="Y45">
        <v>2.855</v>
      </c>
      <c r="Z45">
        <v>11.074</v>
      </c>
      <c r="AA45">
        <v>140.46136000000001</v>
      </c>
      <c r="AB45">
        <v>0.98275599999999996</v>
      </c>
      <c r="AC45">
        <v>34.740245999999999</v>
      </c>
      <c r="AD45" s="1">
        <v>662</v>
      </c>
      <c r="AE45">
        <v>0</v>
      </c>
      <c r="AF45">
        <v>65</v>
      </c>
      <c r="AG45">
        <v>104</v>
      </c>
      <c r="AH45">
        <v>26.110810000000001</v>
      </c>
      <c r="AI45">
        <v>19325.2</v>
      </c>
      <c r="AJ45">
        <v>1941</v>
      </c>
      <c r="AK45">
        <v>0</v>
      </c>
      <c r="AL45">
        <v>0</v>
      </c>
      <c r="AM45">
        <v>0.98452719622667473</v>
      </c>
      <c r="AN45" t="s">
        <v>66</v>
      </c>
      <c r="AO45">
        <v>3449.6550000000002</v>
      </c>
      <c r="AP45" t="s">
        <v>459</v>
      </c>
      <c r="AQ45" t="s">
        <v>118</v>
      </c>
      <c r="AR45" t="s">
        <v>119</v>
      </c>
      <c r="AS45" t="s">
        <v>118</v>
      </c>
      <c r="AT45" t="s">
        <v>119</v>
      </c>
      <c r="AU45" t="s">
        <v>190</v>
      </c>
      <c r="AV45" t="s">
        <v>227</v>
      </c>
      <c r="AW45" t="s">
        <v>66</v>
      </c>
      <c r="AX45">
        <v>2225</v>
      </c>
      <c r="AY45" t="s">
        <v>329</v>
      </c>
      <c r="AZ45">
        <v>4</v>
      </c>
      <c r="BA45" t="s">
        <v>352</v>
      </c>
      <c r="BB45">
        <v>2</v>
      </c>
      <c r="BC45">
        <v>1</v>
      </c>
      <c r="BE45" t="s">
        <v>66</v>
      </c>
      <c r="BF45">
        <v>0</v>
      </c>
      <c r="BG45" t="s">
        <v>252</v>
      </c>
      <c r="BI45" t="s">
        <v>118</v>
      </c>
      <c r="BJ45" t="s">
        <v>227</v>
      </c>
      <c r="BK45" t="s">
        <v>66</v>
      </c>
      <c r="BL45">
        <v>0.98452719622667473</v>
      </c>
      <c r="BM45">
        <v>2225</v>
      </c>
      <c r="BN45" t="s">
        <v>119</v>
      </c>
      <c r="BO45" t="s">
        <v>190</v>
      </c>
      <c r="BP45">
        <v>2</v>
      </c>
      <c r="BQ45">
        <v>3667.5600000000004</v>
      </c>
      <c r="BR45">
        <v>6.9966288237562268E-3</v>
      </c>
      <c r="BS45">
        <v>0.24732955739571363</v>
      </c>
      <c r="BT45">
        <v>0.18050147782176706</v>
      </c>
      <c r="BU45">
        <v>11.074</v>
      </c>
      <c r="BV45">
        <v>0</v>
      </c>
      <c r="BW45">
        <v>1.7722954771019424</v>
      </c>
      <c r="BX45">
        <v>0</v>
      </c>
      <c r="BY45">
        <v>0</v>
      </c>
      <c r="BZ45">
        <v>65</v>
      </c>
    </row>
    <row r="46" spans="1:78" ht="16.5">
      <c r="A46" s="98" t="str">
        <f t="shared" si="1"/>
        <v>영종운수</v>
      </c>
      <c r="B46" s="99" t="str">
        <f t="shared" si="2"/>
        <v>안춘근</v>
      </c>
      <c r="C46" s="100" t="str">
        <f t="shared" si="3"/>
        <v>B</v>
      </c>
      <c r="D46" s="101">
        <f t="shared" si="4"/>
        <v>0.92464285714285721</v>
      </c>
      <c r="E46" s="102">
        <f t="shared" si="5"/>
        <v>7206</v>
      </c>
      <c r="F46" s="103" t="str">
        <f t="shared" si="6"/>
        <v>202</v>
      </c>
      <c r="G46" s="104" t="str">
        <f t="shared" si="7"/>
        <v>71바7512</v>
      </c>
      <c r="H46" s="105">
        <f t="shared" si="8"/>
        <v>1</v>
      </c>
      <c r="I46" s="106">
        <f t="shared" si="9"/>
        <v>3441.7190000000001</v>
      </c>
      <c r="J46" s="107">
        <f t="shared" si="10"/>
        <v>9.9559439922843156E-3</v>
      </c>
      <c r="K46" s="107">
        <f t="shared" si="11"/>
        <v>0.34349131100892727</v>
      </c>
      <c r="L46" s="107">
        <f t="shared" si="12"/>
        <v>0.2167521520496008</v>
      </c>
      <c r="M46" s="108">
        <f t="shared" si="13"/>
        <v>17.917999999999999</v>
      </c>
      <c r="N46" s="109">
        <f t="shared" si="14"/>
        <v>0.46488397222434485</v>
      </c>
      <c r="O46" s="109">
        <f t="shared" si="15"/>
        <v>35.679844868218467</v>
      </c>
      <c r="P46" s="210">
        <f t="shared" si="16"/>
        <v>30</v>
      </c>
      <c r="Q46" s="211">
        <f t="shared" si="17"/>
        <v>16</v>
      </c>
      <c r="R46" s="211">
        <f t="shared" si="18"/>
        <v>1228</v>
      </c>
      <c r="T46">
        <v>526</v>
      </c>
      <c r="U46">
        <v>7206</v>
      </c>
      <c r="V46" t="s">
        <v>228</v>
      </c>
      <c r="W46">
        <v>3441.7190000000001</v>
      </c>
      <c r="X46">
        <v>1329.134</v>
      </c>
      <c r="Y46">
        <v>2.589</v>
      </c>
      <c r="Z46">
        <v>17.917999999999999</v>
      </c>
      <c r="AA46">
        <v>136.12581599999999</v>
      </c>
      <c r="AB46">
        <v>1.355261</v>
      </c>
      <c r="AC46">
        <v>46.758035</v>
      </c>
      <c r="AD46" s="1">
        <v>746</v>
      </c>
      <c r="AE46">
        <v>16</v>
      </c>
      <c r="AF46">
        <v>1228</v>
      </c>
      <c r="AG46">
        <v>105</v>
      </c>
      <c r="AH46">
        <v>25.283366999999998</v>
      </c>
      <c r="AI46">
        <v>40590.6</v>
      </c>
      <c r="AJ46">
        <v>13389.2</v>
      </c>
      <c r="AK46">
        <v>30</v>
      </c>
      <c r="AL46">
        <v>15460</v>
      </c>
      <c r="AM46">
        <v>0.92464285714285721</v>
      </c>
      <c r="AN46" t="s">
        <v>68</v>
      </c>
      <c r="AO46">
        <v>3441.7190000000001</v>
      </c>
      <c r="AP46" t="s">
        <v>460</v>
      </c>
      <c r="AQ46" t="s">
        <v>118</v>
      </c>
      <c r="AR46" t="s">
        <v>119</v>
      </c>
      <c r="AS46" t="s">
        <v>118</v>
      </c>
      <c r="AT46" t="s">
        <v>119</v>
      </c>
      <c r="AU46" t="s">
        <v>180</v>
      </c>
      <c r="AV46" t="s">
        <v>228</v>
      </c>
      <c r="AW46" t="s">
        <v>68</v>
      </c>
      <c r="AX46">
        <v>7206</v>
      </c>
      <c r="AY46" t="s">
        <v>314</v>
      </c>
      <c r="AZ46">
        <v>8</v>
      </c>
      <c r="BA46" t="s">
        <v>336</v>
      </c>
      <c r="BB46">
        <v>1</v>
      </c>
      <c r="BC46">
        <v>1</v>
      </c>
      <c r="BE46" t="s">
        <v>68</v>
      </c>
      <c r="BF46">
        <v>0</v>
      </c>
      <c r="BG46" t="s">
        <v>252</v>
      </c>
      <c r="BI46" t="s">
        <v>118</v>
      </c>
      <c r="BJ46" t="s">
        <v>228</v>
      </c>
      <c r="BK46" t="s">
        <v>68</v>
      </c>
      <c r="BL46">
        <v>0.92464285714285721</v>
      </c>
      <c r="BM46">
        <v>7206</v>
      </c>
      <c r="BN46" t="s">
        <v>119</v>
      </c>
      <c r="BO46" t="s">
        <v>180</v>
      </c>
      <c r="BP46">
        <v>1</v>
      </c>
      <c r="BQ46">
        <v>3441.7190000000001</v>
      </c>
      <c r="BR46">
        <v>9.9559439922843156E-3</v>
      </c>
      <c r="BS46">
        <v>0.34349131100892727</v>
      </c>
      <c r="BT46">
        <v>0.2167521520496008</v>
      </c>
      <c r="BU46">
        <v>17.917999999999999</v>
      </c>
      <c r="BV46">
        <v>0.46488397222434485</v>
      </c>
      <c r="BW46">
        <v>35.679844868218467</v>
      </c>
      <c r="BX46">
        <v>30</v>
      </c>
      <c r="BY46">
        <v>16</v>
      </c>
      <c r="BZ46">
        <v>1228</v>
      </c>
    </row>
    <row r="47" spans="1:78" ht="16.5">
      <c r="A47" s="115" t="str">
        <f t="shared" si="1"/>
        <v>영종운수</v>
      </c>
      <c r="B47" s="116" t="str">
        <f t="shared" si="2"/>
        <v>양수모</v>
      </c>
      <c r="C47" s="117" t="str">
        <f t="shared" si="3"/>
        <v>A</v>
      </c>
      <c r="D47" s="118">
        <f t="shared" si="4"/>
        <v>0.95602809357720075</v>
      </c>
      <c r="E47" s="119">
        <f t="shared" si="5"/>
        <v>5411</v>
      </c>
      <c r="F47" s="120" t="str">
        <f t="shared" si="6"/>
        <v>202</v>
      </c>
      <c r="G47" s="121" t="str">
        <f t="shared" si="7"/>
        <v>70바2205</v>
      </c>
      <c r="H47" s="122">
        <f t="shared" si="8"/>
        <v>3</v>
      </c>
      <c r="I47" s="123">
        <f t="shared" si="9"/>
        <v>3301.5129999999999</v>
      </c>
      <c r="J47" s="124">
        <f t="shared" si="10"/>
        <v>1.6340767068759688E-2</v>
      </c>
      <c r="K47" s="124">
        <f t="shared" si="11"/>
        <v>0.28434511241930094</v>
      </c>
      <c r="L47" s="124">
        <f t="shared" si="12"/>
        <v>8.8141406682330198E-2</v>
      </c>
      <c r="M47" s="125">
        <f t="shared" si="13"/>
        <v>11.125</v>
      </c>
      <c r="N47" s="126">
        <f t="shared" si="14"/>
        <v>0</v>
      </c>
      <c r="O47" s="126">
        <f t="shared" si="15"/>
        <v>1.8476377345780557</v>
      </c>
      <c r="P47" s="208">
        <f t="shared" si="16"/>
        <v>7</v>
      </c>
      <c r="Q47" s="209">
        <f t="shared" si="17"/>
        <v>0</v>
      </c>
      <c r="R47" s="209">
        <f t="shared" si="18"/>
        <v>61</v>
      </c>
      <c r="T47">
        <v>526</v>
      </c>
      <c r="U47">
        <v>5411</v>
      </c>
      <c r="V47" t="s">
        <v>273</v>
      </c>
      <c r="W47">
        <v>3301.5129999999999</v>
      </c>
      <c r="X47">
        <v>1157.6990000000001</v>
      </c>
      <c r="Y47">
        <v>2.8519999999999999</v>
      </c>
      <c r="Z47">
        <v>11.125</v>
      </c>
      <c r="AA47">
        <v>128.00164100000001</v>
      </c>
      <c r="AB47">
        <v>2.0916450000000002</v>
      </c>
      <c r="AC47">
        <v>36.396641000000002</v>
      </c>
      <c r="AD47" s="1">
        <v>291</v>
      </c>
      <c r="AE47">
        <v>0</v>
      </c>
      <c r="AF47">
        <v>61</v>
      </c>
      <c r="AG47">
        <v>96</v>
      </c>
      <c r="AH47">
        <v>25.792739000000001</v>
      </c>
      <c r="AI47">
        <v>20140</v>
      </c>
      <c r="AJ47">
        <v>1406.6</v>
      </c>
      <c r="AK47">
        <v>7</v>
      </c>
      <c r="AL47">
        <v>1696</v>
      </c>
      <c r="AM47">
        <v>0.95602809357720075</v>
      </c>
      <c r="AN47" t="s">
        <v>66</v>
      </c>
      <c r="AO47">
        <v>2881.212</v>
      </c>
      <c r="AP47" t="s">
        <v>461</v>
      </c>
      <c r="AQ47" t="s">
        <v>118</v>
      </c>
      <c r="AR47" t="s">
        <v>119</v>
      </c>
      <c r="AS47" t="s">
        <v>118</v>
      </c>
      <c r="AT47" t="s">
        <v>119</v>
      </c>
      <c r="AU47" t="s">
        <v>173</v>
      </c>
      <c r="AV47" t="s">
        <v>273</v>
      </c>
      <c r="AW47" t="s">
        <v>66</v>
      </c>
      <c r="AX47">
        <v>5411</v>
      </c>
      <c r="AY47" t="s">
        <v>329</v>
      </c>
      <c r="AZ47">
        <v>9</v>
      </c>
      <c r="BA47" t="s">
        <v>462</v>
      </c>
      <c r="BB47">
        <v>3</v>
      </c>
      <c r="BC47">
        <v>1</v>
      </c>
      <c r="BE47" t="s">
        <v>68</v>
      </c>
      <c r="BF47">
        <v>1</v>
      </c>
      <c r="BG47" t="s">
        <v>278</v>
      </c>
      <c r="BI47" t="s">
        <v>118</v>
      </c>
      <c r="BJ47" t="s">
        <v>273</v>
      </c>
      <c r="BK47" t="s">
        <v>66</v>
      </c>
      <c r="BL47">
        <v>0.95602809357720075</v>
      </c>
      <c r="BM47">
        <v>5411</v>
      </c>
      <c r="BN47" t="s">
        <v>119</v>
      </c>
      <c r="BO47" t="s">
        <v>173</v>
      </c>
      <c r="BP47">
        <v>3</v>
      </c>
      <c r="BQ47">
        <v>3301.5129999999999</v>
      </c>
      <c r="BR47">
        <v>1.6340767068759688E-2</v>
      </c>
      <c r="BS47">
        <v>0.28434511241930094</v>
      </c>
      <c r="BT47">
        <v>8.8141406682330198E-2</v>
      </c>
      <c r="BU47">
        <v>11.125</v>
      </c>
      <c r="BV47">
        <v>0</v>
      </c>
      <c r="BW47">
        <v>1.8476377345780557</v>
      </c>
      <c r="BX47">
        <v>7</v>
      </c>
      <c r="BY47">
        <v>0</v>
      </c>
      <c r="BZ47">
        <v>61</v>
      </c>
    </row>
    <row r="48" spans="1:78" ht="16.5">
      <c r="A48" s="98" t="str">
        <f t="shared" si="1"/>
        <v>영종운수</v>
      </c>
      <c r="B48" s="99" t="str">
        <f t="shared" si="2"/>
        <v>우철근</v>
      </c>
      <c r="C48" s="100" t="str">
        <f t="shared" si="3"/>
        <v>A</v>
      </c>
      <c r="D48" s="101">
        <f t="shared" si="4"/>
        <v>0.98695139481670013</v>
      </c>
      <c r="E48" s="102">
        <f t="shared" si="5"/>
        <v>2786</v>
      </c>
      <c r="F48" s="103" t="str">
        <f t="shared" si="6"/>
        <v>202</v>
      </c>
      <c r="G48" s="104" t="str">
        <f t="shared" si="7"/>
        <v>70바2514</v>
      </c>
      <c r="H48" s="105">
        <f t="shared" si="8"/>
        <v>4</v>
      </c>
      <c r="I48" s="106">
        <f t="shared" si="9"/>
        <v>805.88199999999995</v>
      </c>
      <c r="J48" s="107">
        <f t="shared" si="10"/>
        <v>6.4840251436184765E-3</v>
      </c>
      <c r="K48" s="107">
        <f t="shared" si="11"/>
        <v>0.30049215492367481</v>
      </c>
      <c r="L48" s="107">
        <f t="shared" si="12"/>
        <v>0.13401465723269659</v>
      </c>
      <c r="M48" s="108">
        <f t="shared" si="13"/>
        <v>14.096</v>
      </c>
      <c r="N48" s="109">
        <f t="shared" si="14"/>
        <v>0</v>
      </c>
      <c r="O48" s="109">
        <f t="shared" si="15"/>
        <v>10.547449874795566</v>
      </c>
      <c r="P48" s="210">
        <f t="shared" si="16"/>
        <v>4</v>
      </c>
      <c r="Q48" s="211">
        <f t="shared" si="17"/>
        <v>0</v>
      </c>
      <c r="R48" s="211">
        <f t="shared" si="18"/>
        <v>85</v>
      </c>
      <c r="T48">
        <v>526</v>
      </c>
      <c r="U48">
        <v>2786</v>
      </c>
      <c r="V48" t="s">
        <v>463</v>
      </c>
      <c r="W48">
        <v>805.88199999999995</v>
      </c>
      <c r="X48">
        <v>287.29199999999997</v>
      </c>
      <c r="Y48">
        <v>2.8050000000000002</v>
      </c>
      <c r="Z48">
        <v>14.096</v>
      </c>
      <c r="AA48">
        <v>30.415828999999999</v>
      </c>
      <c r="AB48">
        <v>0.197217</v>
      </c>
      <c r="AC48">
        <v>9.1397180000000002</v>
      </c>
      <c r="AD48" s="1">
        <v>108</v>
      </c>
      <c r="AE48">
        <v>0</v>
      </c>
      <c r="AF48">
        <v>85</v>
      </c>
      <c r="AG48">
        <v>101</v>
      </c>
      <c r="AH48">
        <v>26.495480000000001</v>
      </c>
      <c r="AI48">
        <v>7702.3</v>
      </c>
      <c r="AJ48">
        <v>827.2</v>
      </c>
      <c r="AK48">
        <v>4</v>
      </c>
      <c r="AL48">
        <v>524</v>
      </c>
      <c r="AM48">
        <v>0.98695139481670013</v>
      </c>
      <c r="AN48" t="s">
        <v>66</v>
      </c>
      <c r="AO48">
        <v>249.976</v>
      </c>
      <c r="AP48" t="s">
        <v>464</v>
      </c>
      <c r="AQ48" t="s">
        <v>118</v>
      </c>
      <c r="AR48" t="s">
        <v>119</v>
      </c>
      <c r="AS48" t="s">
        <v>118</v>
      </c>
      <c r="AT48" t="s">
        <v>119</v>
      </c>
      <c r="AU48" t="s">
        <v>177</v>
      </c>
      <c r="AV48" t="s">
        <v>463</v>
      </c>
      <c r="AW48" t="s">
        <v>66</v>
      </c>
      <c r="AX48">
        <v>2786</v>
      </c>
      <c r="AY48" t="s">
        <v>329</v>
      </c>
      <c r="AZ48">
        <v>2</v>
      </c>
      <c r="BA48" t="s">
        <v>280</v>
      </c>
      <c r="BB48">
        <v>4</v>
      </c>
      <c r="BC48">
        <v>1</v>
      </c>
      <c r="BE48" t="s">
        <v>312</v>
      </c>
      <c r="BF48" t="s">
        <v>313</v>
      </c>
      <c r="BG48" t="s">
        <v>312</v>
      </c>
      <c r="BI48" t="s">
        <v>118</v>
      </c>
      <c r="BJ48" t="s">
        <v>463</v>
      </c>
      <c r="BK48" t="s">
        <v>66</v>
      </c>
      <c r="BL48">
        <v>0.98695139481670013</v>
      </c>
      <c r="BM48">
        <v>2786</v>
      </c>
      <c r="BN48" t="s">
        <v>119</v>
      </c>
      <c r="BO48" t="s">
        <v>177</v>
      </c>
      <c r="BP48">
        <v>4</v>
      </c>
      <c r="BQ48">
        <v>805.88199999999995</v>
      </c>
      <c r="BR48">
        <v>6.4840251436184765E-3</v>
      </c>
      <c r="BS48">
        <v>0.30049215492367481</v>
      </c>
      <c r="BT48">
        <v>0.13401465723269659</v>
      </c>
      <c r="BU48">
        <v>14.096</v>
      </c>
      <c r="BV48">
        <v>0</v>
      </c>
      <c r="BW48">
        <v>10.547449874795566</v>
      </c>
      <c r="BX48">
        <v>4</v>
      </c>
      <c r="BY48">
        <v>0</v>
      </c>
      <c r="BZ48">
        <v>85</v>
      </c>
    </row>
    <row r="49" spans="1:78" ht="16.5">
      <c r="A49" s="115" t="str">
        <f t="shared" si="1"/>
        <v>영종운수</v>
      </c>
      <c r="B49" s="116" t="str">
        <f t="shared" si="2"/>
        <v>원재영</v>
      </c>
      <c r="C49" s="117" t="str">
        <f t="shared" si="3"/>
        <v>B</v>
      </c>
      <c r="D49" s="118">
        <f t="shared" si="4"/>
        <v>0.93071428571428572</v>
      </c>
      <c r="E49" s="119">
        <f t="shared" si="5"/>
        <v>5653</v>
      </c>
      <c r="F49" s="120" t="str">
        <f t="shared" si="6"/>
        <v>202</v>
      </c>
      <c r="G49" s="121" t="str">
        <f t="shared" si="7"/>
        <v>73아1242</v>
      </c>
      <c r="H49" s="122">
        <f t="shared" si="8"/>
        <v>1</v>
      </c>
      <c r="I49" s="123">
        <f t="shared" si="9"/>
        <v>3867.0749999999998</v>
      </c>
      <c r="J49" s="124">
        <f t="shared" si="10"/>
        <v>1.9337131931276588E-2</v>
      </c>
      <c r="K49" s="124">
        <f t="shared" si="11"/>
        <v>0.30190314853446421</v>
      </c>
      <c r="L49" s="124">
        <f t="shared" si="12"/>
        <v>0.1859286411564296</v>
      </c>
      <c r="M49" s="125">
        <f t="shared" si="13"/>
        <v>13.512</v>
      </c>
      <c r="N49" s="126">
        <f t="shared" si="14"/>
        <v>0</v>
      </c>
      <c r="O49" s="126">
        <f t="shared" si="15"/>
        <v>4.7839775540945029</v>
      </c>
      <c r="P49" s="208">
        <f t="shared" si="16"/>
        <v>8</v>
      </c>
      <c r="Q49" s="209">
        <f t="shared" si="17"/>
        <v>0</v>
      </c>
      <c r="R49" s="209">
        <f t="shared" si="18"/>
        <v>185</v>
      </c>
      <c r="T49">
        <v>526</v>
      </c>
      <c r="U49">
        <v>5653</v>
      </c>
      <c r="V49" t="s">
        <v>229</v>
      </c>
      <c r="W49">
        <v>3867.0749999999998</v>
      </c>
      <c r="X49">
        <v>1483.7239999999999</v>
      </c>
      <c r="Y49">
        <v>2.6059999999999999</v>
      </c>
      <c r="Z49">
        <v>13.512</v>
      </c>
      <c r="AA49">
        <v>147.081636</v>
      </c>
      <c r="AB49">
        <v>2.8441369999999999</v>
      </c>
      <c r="AC49">
        <v>44.404409000000001</v>
      </c>
      <c r="AD49" s="1">
        <v>719</v>
      </c>
      <c r="AE49">
        <v>0</v>
      </c>
      <c r="AF49">
        <v>185</v>
      </c>
      <c r="AG49">
        <v>101</v>
      </c>
      <c r="AH49">
        <v>26.292031000000001</v>
      </c>
      <c r="AI49">
        <v>22407.9</v>
      </c>
      <c r="AJ49">
        <v>4711.6000000000004</v>
      </c>
      <c r="AK49">
        <v>8</v>
      </c>
      <c r="AL49">
        <v>1158</v>
      </c>
      <c r="AM49">
        <v>0.93071428571428572</v>
      </c>
      <c r="AN49" t="s">
        <v>68</v>
      </c>
      <c r="AO49">
        <v>3867.0749999999998</v>
      </c>
      <c r="AP49" t="s">
        <v>465</v>
      </c>
      <c r="AQ49" t="s">
        <v>118</v>
      </c>
      <c r="AR49" t="s">
        <v>119</v>
      </c>
      <c r="AS49" t="s">
        <v>118</v>
      </c>
      <c r="AT49" t="s">
        <v>119</v>
      </c>
      <c r="AU49" t="s">
        <v>187</v>
      </c>
      <c r="AV49" t="s">
        <v>229</v>
      </c>
      <c r="AW49" t="s">
        <v>68</v>
      </c>
      <c r="AX49">
        <v>5653</v>
      </c>
      <c r="AY49" t="s">
        <v>314</v>
      </c>
      <c r="AZ49">
        <v>7</v>
      </c>
      <c r="BA49" t="s">
        <v>315</v>
      </c>
      <c r="BB49">
        <v>1</v>
      </c>
      <c r="BC49">
        <v>1</v>
      </c>
      <c r="BE49" t="s">
        <v>68</v>
      </c>
      <c r="BF49">
        <v>0</v>
      </c>
      <c r="BG49" t="s">
        <v>252</v>
      </c>
      <c r="BI49" t="s">
        <v>118</v>
      </c>
      <c r="BJ49" t="s">
        <v>229</v>
      </c>
      <c r="BK49" t="s">
        <v>68</v>
      </c>
      <c r="BL49">
        <v>0.93071428571428572</v>
      </c>
      <c r="BM49">
        <v>5653</v>
      </c>
      <c r="BN49" t="s">
        <v>119</v>
      </c>
      <c r="BO49" t="s">
        <v>187</v>
      </c>
      <c r="BP49">
        <v>1</v>
      </c>
      <c r="BQ49">
        <v>3867.0749999999998</v>
      </c>
      <c r="BR49">
        <v>1.9337131931276588E-2</v>
      </c>
      <c r="BS49">
        <v>0.30190314853446421</v>
      </c>
      <c r="BT49">
        <v>0.1859286411564296</v>
      </c>
      <c r="BU49">
        <v>13.512</v>
      </c>
      <c r="BV49">
        <v>0</v>
      </c>
      <c r="BW49">
        <v>4.7839775540945029</v>
      </c>
      <c r="BX49">
        <v>8</v>
      </c>
      <c r="BY49">
        <v>0</v>
      </c>
      <c r="BZ49">
        <v>185</v>
      </c>
    </row>
    <row r="50" spans="1:78" ht="16.5">
      <c r="A50" s="98" t="str">
        <f t="shared" si="1"/>
        <v>영종운수</v>
      </c>
      <c r="B50" s="99" t="str">
        <f t="shared" si="2"/>
        <v>유지훈</v>
      </c>
      <c r="C50" s="100" t="str">
        <f t="shared" si="3"/>
        <v>D</v>
      </c>
      <c r="D50" s="101">
        <f t="shared" si="4"/>
        <v>0.80571428571428572</v>
      </c>
      <c r="E50" s="102">
        <f t="shared" si="5"/>
        <v>1463</v>
      </c>
      <c r="F50" s="103" t="str">
        <f t="shared" si="6"/>
        <v>202</v>
      </c>
      <c r="G50" s="104" t="str">
        <f t="shared" si="7"/>
        <v>73아1242</v>
      </c>
      <c r="H50" s="105">
        <f t="shared" si="8"/>
        <v>1</v>
      </c>
      <c r="I50" s="106">
        <f t="shared" si="9"/>
        <v>3518.1350000000002</v>
      </c>
      <c r="J50" s="107">
        <f t="shared" si="10"/>
        <v>1.900809478442559E-2</v>
      </c>
      <c r="K50" s="107">
        <f t="shared" si="11"/>
        <v>0.37216843959226592</v>
      </c>
      <c r="L50" s="107">
        <f t="shared" si="12"/>
        <v>0.13416199207818916</v>
      </c>
      <c r="M50" s="108">
        <f t="shared" si="13"/>
        <v>18.917999999999999</v>
      </c>
      <c r="N50" s="109">
        <f t="shared" si="14"/>
        <v>0</v>
      </c>
      <c r="O50" s="109">
        <f t="shared" si="15"/>
        <v>35.729157636077069</v>
      </c>
      <c r="P50" s="210">
        <f t="shared" si="16"/>
        <v>63</v>
      </c>
      <c r="Q50" s="211">
        <f t="shared" si="17"/>
        <v>0</v>
      </c>
      <c r="R50" s="211">
        <f t="shared" si="18"/>
        <v>1257</v>
      </c>
      <c r="T50">
        <v>526</v>
      </c>
      <c r="U50">
        <v>1463</v>
      </c>
      <c r="V50" t="s">
        <v>230</v>
      </c>
      <c r="W50">
        <v>3518.1350000000002</v>
      </c>
      <c r="X50">
        <v>1559.3969999999999</v>
      </c>
      <c r="Y50">
        <v>2.2559999999999998</v>
      </c>
      <c r="Z50">
        <v>18.917999999999999</v>
      </c>
      <c r="AA50">
        <v>136.38831400000001</v>
      </c>
      <c r="AB50">
        <v>2.592482</v>
      </c>
      <c r="AC50">
        <v>50.759425999999998</v>
      </c>
      <c r="AD50" s="1">
        <v>472</v>
      </c>
      <c r="AE50">
        <v>0</v>
      </c>
      <c r="AF50">
        <v>1257</v>
      </c>
      <c r="AG50">
        <v>101</v>
      </c>
      <c r="AH50">
        <v>25.794988</v>
      </c>
      <c r="AI50">
        <v>46448.3</v>
      </c>
      <c r="AJ50">
        <v>17102.099999999999</v>
      </c>
      <c r="AK50">
        <v>63</v>
      </c>
      <c r="AL50">
        <v>28712</v>
      </c>
      <c r="AM50">
        <v>0.80571428571428572</v>
      </c>
      <c r="AN50" t="s">
        <v>67</v>
      </c>
      <c r="AO50">
        <v>3518.1350000000002</v>
      </c>
      <c r="AP50" t="s">
        <v>466</v>
      </c>
      <c r="AQ50" t="s">
        <v>118</v>
      </c>
      <c r="AR50" t="s">
        <v>119</v>
      </c>
      <c r="AS50" t="s">
        <v>118</v>
      </c>
      <c r="AT50" t="s">
        <v>119</v>
      </c>
      <c r="AU50" t="s">
        <v>187</v>
      </c>
      <c r="AV50" t="s">
        <v>230</v>
      </c>
      <c r="AW50" t="s">
        <v>67</v>
      </c>
      <c r="AX50">
        <v>1463</v>
      </c>
      <c r="AY50" t="s">
        <v>330</v>
      </c>
      <c r="AZ50">
        <v>6</v>
      </c>
      <c r="BA50" t="s">
        <v>383</v>
      </c>
      <c r="BB50">
        <v>1</v>
      </c>
      <c r="BC50">
        <v>1</v>
      </c>
      <c r="BE50" t="s">
        <v>67</v>
      </c>
      <c r="BF50">
        <v>0</v>
      </c>
      <c r="BG50" t="s">
        <v>252</v>
      </c>
      <c r="BI50" t="s">
        <v>118</v>
      </c>
      <c r="BJ50" t="s">
        <v>230</v>
      </c>
      <c r="BK50" t="s">
        <v>67</v>
      </c>
      <c r="BL50">
        <v>0.80571428571428572</v>
      </c>
      <c r="BM50">
        <v>1463</v>
      </c>
      <c r="BN50" t="s">
        <v>119</v>
      </c>
      <c r="BO50" t="s">
        <v>187</v>
      </c>
      <c r="BP50">
        <v>1</v>
      </c>
      <c r="BQ50">
        <v>3518.1350000000002</v>
      </c>
      <c r="BR50">
        <v>1.900809478442559E-2</v>
      </c>
      <c r="BS50">
        <v>0.37216843959226592</v>
      </c>
      <c r="BT50">
        <v>0.13416199207818916</v>
      </c>
      <c r="BU50">
        <v>18.917999999999999</v>
      </c>
      <c r="BV50">
        <v>0</v>
      </c>
      <c r="BW50">
        <v>35.729157636077069</v>
      </c>
      <c r="BX50">
        <v>63</v>
      </c>
      <c r="BY50">
        <v>0</v>
      </c>
      <c r="BZ50">
        <v>1257</v>
      </c>
    </row>
    <row r="51" spans="1:78" ht="16.5">
      <c r="A51" s="115" t="str">
        <f t="shared" si="1"/>
        <v>영종운수</v>
      </c>
      <c r="B51" s="116" t="str">
        <f t="shared" si="2"/>
        <v>이대범</v>
      </c>
      <c r="C51" s="117" t="str">
        <f t="shared" si="3"/>
        <v>S</v>
      </c>
      <c r="D51" s="118">
        <f t="shared" si="4"/>
        <v>1.142857142857143</v>
      </c>
      <c r="E51" s="119">
        <f t="shared" si="5"/>
        <v>5974</v>
      </c>
      <c r="F51" s="120" t="str">
        <f t="shared" si="6"/>
        <v>202</v>
      </c>
      <c r="G51" s="121" t="str">
        <f t="shared" si="7"/>
        <v>71바7512</v>
      </c>
      <c r="H51" s="122">
        <f t="shared" si="8"/>
        <v>1</v>
      </c>
      <c r="I51" s="123">
        <f t="shared" si="9"/>
        <v>3410.5129999999999</v>
      </c>
      <c r="J51" s="124">
        <f t="shared" si="10"/>
        <v>6.2400191530196519E-3</v>
      </c>
      <c r="K51" s="124">
        <f t="shared" si="11"/>
        <v>0.27756702499823355</v>
      </c>
      <c r="L51" s="124">
        <f t="shared" si="12"/>
        <v>0.17328771360789419</v>
      </c>
      <c r="M51" s="125">
        <f t="shared" si="13"/>
        <v>11.058999999999999</v>
      </c>
      <c r="N51" s="126">
        <f t="shared" si="14"/>
        <v>8.7963306399946289E-2</v>
      </c>
      <c r="O51" s="126">
        <f t="shared" si="15"/>
        <v>2.8148258047982813</v>
      </c>
      <c r="P51" s="208">
        <f t="shared" si="16"/>
        <v>18</v>
      </c>
      <c r="Q51" s="209">
        <f t="shared" si="17"/>
        <v>3</v>
      </c>
      <c r="R51" s="209">
        <f t="shared" si="18"/>
        <v>96</v>
      </c>
      <c r="T51">
        <v>526</v>
      </c>
      <c r="U51">
        <v>5974</v>
      </c>
      <c r="V51" t="s">
        <v>231</v>
      </c>
      <c r="W51">
        <v>3410.5129999999999</v>
      </c>
      <c r="X51">
        <v>1065.653</v>
      </c>
      <c r="Y51">
        <v>3.2</v>
      </c>
      <c r="Z51">
        <v>11.058999999999999</v>
      </c>
      <c r="AA51">
        <v>135.99108899999999</v>
      </c>
      <c r="AB51">
        <v>0.84858699999999998</v>
      </c>
      <c r="AC51">
        <v>37.746642000000001</v>
      </c>
      <c r="AD51" s="1">
        <v>591</v>
      </c>
      <c r="AE51">
        <v>3</v>
      </c>
      <c r="AF51">
        <v>96</v>
      </c>
      <c r="AG51">
        <v>102</v>
      </c>
      <c r="AH51">
        <v>25.078944</v>
      </c>
      <c r="AI51">
        <v>27659.200000000001</v>
      </c>
      <c r="AJ51">
        <v>4133.3</v>
      </c>
      <c r="AK51">
        <v>18</v>
      </c>
      <c r="AL51">
        <v>8754</v>
      </c>
      <c r="AM51">
        <v>1.142857142857143</v>
      </c>
      <c r="AN51" t="s">
        <v>71</v>
      </c>
      <c r="AO51">
        <v>3410.5129999999999</v>
      </c>
      <c r="AP51" t="s">
        <v>467</v>
      </c>
      <c r="AQ51" t="s">
        <v>118</v>
      </c>
      <c r="AR51" t="s">
        <v>119</v>
      </c>
      <c r="AS51" t="s">
        <v>118</v>
      </c>
      <c r="AT51" t="s">
        <v>119</v>
      </c>
      <c r="AU51" t="s">
        <v>180</v>
      </c>
      <c r="AV51" t="s">
        <v>231</v>
      </c>
      <c r="AW51" t="s">
        <v>71</v>
      </c>
      <c r="AX51">
        <v>5974</v>
      </c>
      <c r="AY51" t="s">
        <v>321</v>
      </c>
      <c r="AZ51">
        <v>1</v>
      </c>
      <c r="BA51" t="s">
        <v>186</v>
      </c>
      <c r="BB51">
        <v>1</v>
      </c>
      <c r="BC51">
        <v>1</v>
      </c>
      <c r="BE51" t="s">
        <v>71</v>
      </c>
      <c r="BF51">
        <v>0</v>
      </c>
      <c r="BG51" t="s">
        <v>252</v>
      </c>
      <c r="BI51" t="s">
        <v>118</v>
      </c>
      <c r="BJ51" t="s">
        <v>231</v>
      </c>
      <c r="BK51" t="s">
        <v>71</v>
      </c>
      <c r="BL51">
        <v>1.142857142857143</v>
      </c>
      <c r="BM51">
        <v>5974</v>
      </c>
      <c r="BN51" t="s">
        <v>119</v>
      </c>
      <c r="BO51" t="s">
        <v>180</v>
      </c>
      <c r="BP51">
        <v>1</v>
      </c>
      <c r="BQ51">
        <v>3410.5129999999999</v>
      </c>
      <c r="BR51">
        <v>6.2400191530196519E-3</v>
      </c>
      <c r="BS51">
        <v>0.27756702499823355</v>
      </c>
      <c r="BT51">
        <v>0.17328771360789419</v>
      </c>
      <c r="BU51">
        <v>11.058999999999999</v>
      </c>
      <c r="BV51">
        <v>8.7963306399946289E-2</v>
      </c>
      <c r="BW51">
        <v>2.8148258047982813</v>
      </c>
      <c r="BX51">
        <v>18</v>
      </c>
      <c r="BY51">
        <v>3</v>
      </c>
      <c r="BZ51">
        <v>96</v>
      </c>
    </row>
    <row r="52" spans="1:78" ht="16.5">
      <c r="A52" s="98" t="str">
        <f t="shared" si="1"/>
        <v>영종운수</v>
      </c>
      <c r="B52" s="99" t="str">
        <f t="shared" si="2"/>
        <v>이명희</v>
      </c>
      <c r="C52" s="100" t="str">
        <f t="shared" si="3"/>
        <v>D</v>
      </c>
      <c r="D52" s="101">
        <f t="shared" si="4"/>
        <v>0.84777777777777774</v>
      </c>
      <c r="E52" s="102">
        <f t="shared" si="5"/>
        <v>5170</v>
      </c>
      <c r="F52" s="103" t="str">
        <f t="shared" si="6"/>
        <v>203</v>
      </c>
      <c r="G52" s="104" t="str">
        <f t="shared" si="7"/>
        <v>71바7513</v>
      </c>
      <c r="H52" s="105">
        <f t="shared" si="8"/>
        <v>1</v>
      </c>
      <c r="I52" s="106">
        <f t="shared" si="9"/>
        <v>3192.7359999999999</v>
      </c>
      <c r="J52" s="107">
        <f t="shared" si="10"/>
        <v>4.4885829525026004E-2</v>
      </c>
      <c r="K52" s="107">
        <f t="shared" si="11"/>
        <v>0.30375323324146142</v>
      </c>
      <c r="L52" s="107">
        <f t="shared" si="12"/>
        <v>0.11181632305333107</v>
      </c>
      <c r="M52" s="108">
        <f t="shared" si="13"/>
        <v>16.018000000000001</v>
      </c>
      <c r="N52" s="109">
        <f t="shared" si="14"/>
        <v>3.1321098894490494E-2</v>
      </c>
      <c r="O52" s="109">
        <f t="shared" si="15"/>
        <v>7.8615958225171143</v>
      </c>
      <c r="P52" s="210">
        <f t="shared" si="16"/>
        <v>42</v>
      </c>
      <c r="Q52" s="211">
        <f t="shared" si="17"/>
        <v>1</v>
      </c>
      <c r="R52" s="211">
        <f t="shared" si="18"/>
        <v>251</v>
      </c>
      <c r="T52">
        <v>526</v>
      </c>
      <c r="U52">
        <v>5170</v>
      </c>
      <c r="V52" t="s">
        <v>171</v>
      </c>
      <c r="W52">
        <v>3192.7359999999999</v>
      </c>
      <c r="X52">
        <v>1394.848</v>
      </c>
      <c r="Y52">
        <v>2.2890000000000001</v>
      </c>
      <c r="Z52">
        <v>16.018000000000001</v>
      </c>
      <c r="AA52">
        <v>150.73997900000001</v>
      </c>
      <c r="AB52">
        <v>6.766089</v>
      </c>
      <c r="AC52">
        <v>45.787756000000002</v>
      </c>
      <c r="AD52" s="1">
        <v>357</v>
      </c>
      <c r="AE52">
        <v>1</v>
      </c>
      <c r="AF52">
        <v>251</v>
      </c>
      <c r="AG52">
        <v>106</v>
      </c>
      <c r="AH52">
        <v>21.180419000000001</v>
      </c>
      <c r="AI52">
        <v>18063.3</v>
      </c>
      <c r="AJ52">
        <v>3572.5</v>
      </c>
      <c r="AK52">
        <v>42</v>
      </c>
      <c r="AL52">
        <v>8451</v>
      </c>
      <c r="AM52">
        <v>0.84777777777777774</v>
      </c>
      <c r="AN52" t="s">
        <v>67</v>
      </c>
      <c r="AO52">
        <v>3192.7359999999999</v>
      </c>
      <c r="AP52" t="s">
        <v>468</v>
      </c>
      <c r="AQ52" t="s">
        <v>118</v>
      </c>
      <c r="AR52" t="s">
        <v>120</v>
      </c>
      <c r="AS52" t="s">
        <v>118</v>
      </c>
      <c r="AT52" t="s">
        <v>120</v>
      </c>
      <c r="AU52" t="s">
        <v>198</v>
      </c>
      <c r="AV52" t="s">
        <v>171</v>
      </c>
      <c r="AW52" t="s">
        <v>67</v>
      </c>
      <c r="AX52">
        <v>5170</v>
      </c>
      <c r="AY52" t="s">
        <v>317</v>
      </c>
      <c r="AZ52">
        <v>1</v>
      </c>
      <c r="BA52" t="s">
        <v>264</v>
      </c>
      <c r="BB52">
        <v>1</v>
      </c>
      <c r="BC52">
        <v>1</v>
      </c>
      <c r="BE52" t="s">
        <v>69</v>
      </c>
      <c r="BF52">
        <v>-1</v>
      </c>
      <c r="BG52" t="s">
        <v>289</v>
      </c>
      <c r="BI52" t="s">
        <v>118</v>
      </c>
      <c r="BJ52" t="s">
        <v>171</v>
      </c>
      <c r="BK52" t="s">
        <v>67</v>
      </c>
      <c r="BL52">
        <v>0.84777777777777774</v>
      </c>
      <c r="BM52">
        <v>5170</v>
      </c>
      <c r="BN52" t="s">
        <v>120</v>
      </c>
      <c r="BO52" t="s">
        <v>198</v>
      </c>
      <c r="BP52">
        <v>1</v>
      </c>
      <c r="BQ52">
        <v>3192.7359999999999</v>
      </c>
      <c r="BR52">
        <v>4.4885829525026004E-2</v>
      </c>
      <c r="BS52">
        <v>0.30375323324146142</v>
      </c>
      <c r="BT52">
        <v>0.11181632305333107</v>
      </c>
      <c r="BU52">
        <v>16.018000000000001</v>
      </c>
      <c r="BV52">
        <v>3.1321098894490494E-2</v>
      </c>
      <c r="BW52">
        <v>7.8615958225171143</v>
      </c>
      <c r="BX52">
        <v>42</v>
      </c>
      <c r="BY52">
        <v>1</v>
      </c>
      <c r="BZ52">
        <v>251</v>
      </c>
    </row>
    <row r="53" spans="1:78" ht="16.5">
      <c r="A53" s="115" t="str">
        <f t="shared" si="1"/>
        <v>영종운수</v>
      </c>
      <c r="B53" s="116" t="str">
        <f t="shared" si="2"/>
        <v>이민규</v>
      </c>
      <c r="C53" s="117" t="str">
        <f t="shared" si="3"/>
        <v>S</v>
      </c>
      <c r="D53" s="118">
        <f t="shared" si="4"/>
        <v>1.0145099878150412</v>
      </c>
      <c r="E53" s="119">
        <f t="shared" si="5"/>
        <v>3421</v>
      </c>
      <c r="F53" s="120" t="str">
        <f t="shared" si="6"/>
        <v>205</v>
      </c>
      <c r="G53" s="121" t="str">
        <f t="shared" si="7"/>
        <v>70바2512</v>
      </c>
      <c r="H53" s="122">
        <f t="shared" si="8"/>
        <v>6</v>
      </c>
      <c r="I53" s="123">
        <f t="shared" si="9"/>
        <v>1100.1320000000001</v>
      </c>
      <c r="J53" s="124">
        <f t="shared" si="10"/>
        <v>1.435536267041268E-2</v>
      </c>
      <c r="K53" s="124">
        <f t="shared" si="11"/>
        <v>0.25507893744884652</v>
      </c>
      <c r="L53" s="124">
        <f t="shared" si="12"/>
        <v>0.13725625652194462</v>
      </c>
      <c r="M53" s="125">
        <f t="shared" si="13"/>
        <v>10.054</v>
      </c>
      <c r="N53" s="126">
        <f t="shared" si="14"/>
        <v>0</v>
      </c>
      <c r="O53" s="126">
        <f t="shared" si="15"/>
        <v>1.9012469943521779</v>
      </c>
      <c r="P53" s="208">
        <f t="shared" si="16"/>
        <v>0</v>
      </c>
      <c r="Q53" s="209">
        <f t="shared" si="17"/>
        <v>85</v>
      </c>
      <c r="R53" s="209">
        <f t="shared" si="18"/>
        <v>38</v>
      </c>
      <c r="T53">
        <v>526</v>
      </c>
      <c r="U53">
        <v>3421</v>
      </c>
      <c r="V53" t="s">
        <v>301</v>
      </c>
      <c r="W53">
        <v>1100.1320000000001</v>
      </c>
      <c r="X53">
        <v>402.51600000000002</v>
      </c>
      <c r="Y53">
        <v>2.7330000000000001</v>
      </c>
      <c r="Z53">
        <v>10.054</v>
      </c>
      <c r="AA53">
        <v>47.020268000000002</v>
      </c>
      <c r="AB53">
        <v>0.67499299999999995</v>
      </c>
      <c r="AC53">
        <v>11.993880000000001</v>
      </c>
      <c r="AD53" s="1">
        <v>151</v>
      </c>
      <c r="AE53">
        <v>85</v>
      </c>
      <c r="AF53">
        <v>38</v>
      </c>
      <c r="AG53">
        <v>130</v>
      </c>
      <c r="AH53">
        <v>23.396974</v>
      </c>
      <c r="AI53">
        <v>4886.1000000000004</v>
      </c>
      <c r="AJ53">
        <v>207.2</v>
      </c>
      <c r="AK53">
        <v>0</v>
      </c>
      <c r="AL53">
        <v>0</v>
      </c>
      <c r="AM53">
        <v>1.0145099878150412</v>
      </c>
      <c r="AN53" t="s">
        <v>71</v>
      </c>
      <c r="AO53">
        <v>217.018</v>
      </c>
      <c r="AP53" t="s">
        <v>469</v>
      </c>
      <c r="AQ53" t="s">
        <v>118</v>
      </c>
      <c r="AR53" t="s">
        <v>121</v>
      </c>
      <c r="AS53" t="s">
        <v>118</v>
      </c>
      <c r="AT53" t="s">
        <v>121</v>
      </c>
      <c r="AU53" t="s">
        <v>202</v>
      </c>
      <c r="AV53" t="s">
        <v>301</v>
      </c>
      <c r="AW53" t="s">
        <v>71</v>
      </c>
      <c r="AX53">
        <v>3421</v>
      </c>
      <c r="AY53" t="s">
        <v>386</v>
      </c>
      <c r="AZ53">
        <v>2</v>
      </c>
      <c r="BA53" t="s">
        <v>470</v>
      </c>
      <c r="BB53">
        <v>6</v>
      </c>
      <c r="BC53">
        <v>1</v>
      </c>
      <c r="BE53" t="s">
        <v>71</v>
      </c>
      <c r="BF53">
        <v>0</v>
      </c>
      <c r="BG53" t="s">
        <v>252</v>
      </c>
      <c r="BI53" t="s">
        <v>118</v>
      </c>
      <c r="BJ53" t="s">
        <v>301</v>
      </c>
      <c r="BK53" t="s">
        <v>71</v>
      </c>
      <c r="BL53">
        <v>1.0145099878150412</v>
      </c>
      <c r="BM53">
        <v>3421</v>
      </c>
      <c r="BN53" t="s">
        <v>121</v>
      </c>
      <c r="BO53" t="s">
        <v>202</v>
      </c>
      <c r="BP53">
        <v>6</v>
      </c>
      <c r="BQ53">
        <v>1100.1320000000001</v>
      </c>
      <c r="BR53">
        <v>1.435536267041268E-2</v>
      </c>
      <c r="BS53">
        <v>0.25507893744884652</v>
      </c>
      <c r="BT53">
        <v>0.13725625652194462</v>
      </c>
      <c r="BU53">
        <v>10.054</v>
      </c>
      <c r="BV53">
        <v>0</v>
      </c>
      <c r="BW53">
        <v>1.9012469943521779</v>
      </c>
      <c r="BX53">
        <v>0</v>
      </c>
      <c r="BY53">
        <v>85</v>
      </c>
      <c r="BZ53">
        <v>38</v>
      </c>
    </row>
    <row r="54" spans="1:78" ht="16.5">
      <c r="A54" s="98" t="str">
        <f t="shared" si="1"/>
        <v>영종운수</v>
      </c>
      <c r="B54" s="99" t="str">
        <f t="shared" si="2"/>
        <v>이상현</v>
      </c>
      <c r="C54" s="100" t="str">
        <f t="shared" si="3"/>
        <v>S</v>
      </c>
      <c r="D54" s="101">
        <f t="shared" si="4"/>
        <v>1.0518518518518518</v>
      </c>
      <c r="E54" s="102">
        <f t="shared" si="5"/>
        <v>4537</v>
      </c>
      <c r="F54" s="103" t="str">
        <f t="shared" si="6"/>
        <v>202</v>
      </c>
      <c r="G54" s="104" t="str">
        <f t="shared" si="7"/>
        <v>73아1216</v>
      </c>
      <c r="H54" s="105">
        <f t="shared" si="8"/>
        <v>1</v>
      </c>
      <c r="I54" s="106">
        <f t="shared" si="9"/>
        <v>3935.1489999999999</v>
      </c>
      <c r="J54" s="107">
        <f t="shared" si="10"/>
        <v>2.9117975447124152E-3</v>
      </c>
      <c r="K54" s="107">
        <f t="shared" si="11"/>
        <v>0.25854315331667277</v>
      </c>
      <c r="L54" s="107">
        <f t="shared" si="12"/>
        <v>0.13874951113668124</v>
      </c>
      <c r="M54" s="108">
        <f t="shared" si="13"/>
        <v>10.474</v>
      </c>
      <c r="N54" s="109">
        <f t="shared" si="14"/>
        <v>0</v>
      </c>
      <c r="O54" s="109">
        <f t="shared" si="15"/>
        <v>1.7280158896143449</v>
      </c>
      <c r="P54" s="210">
        <f t="shared" si="16"/>
        <v>3</v>
      </c>
      <c r="Q54" s="211">
        <f t="shared" si="17"/>
        <v>0</v>
      </c>
      <c r="R54" s="211">
        <f t="shared" si="18"/>
        <v>68</v>
      </c>
      <c r="T54">
        <v>526</v>
      </c>
      <c r="U54">
        <v>4537</v>
      </c>
      <c r="V54" t="s">
        <v>232</v>
      </c>
      <c r="W54">
        <v>3935.1489999999999</v>
      </c>
      <c r="X54">
        <v>1385.5060000000001</v>
      </c>
      <c r="Y54">
        <v>2.84</v>
      </c>
      <c r="Z54">
        <v>10.474</v>
      </c>
      <c r="AA54">
        <v>151.385525</v>
      </c>
      <c r="AB54">
        <v>0.44080399999999997</v>
      </c>
      <c r="AC54">
        <v>39.139690999999999</v>
      </c>
      <c r="AD54" s="1">
        <v>546</v>
      </c>
      <c r="AE54">
        <v>0</v>
      </c>
      <c r="AF54">
        <v>68</v>
      </c>
      <c r="AG54">
        <v>103</v>
      </c>
      <c r="AH54">
        <v>25.994222000000001</v>
      </c>
      <c r="AI54">
        <v>27469.4</v>
      </c>
      <c r="AJ54">
        <v>3711.2</v>
      </c>
      <c r="AK54">
        <v>3</v>
      </c>
      <c r="AL54">
        <v>101</v>
      </c>
      <c r="AM54">
        <v>1.0518518518518518</v>
      </c>
      <c r="AN54" t="s">
        <v>71</v>
      </c>
      <c r="AO54">
        <v>3935.1489999999999</v>
      </c>
      <c r="AP54" t="s">
        <v>471</v>
      </c>
      <c r="AQ54" t="s">
        <v>118</v>
      </c>
      <c r="AR54" t="s">
        <v>119</v>
      </c>
      <c r="AS54" t="s">
        <v>118</v>
      </c>
      <c r="AT54" t="s">
        <v>119</v>
      </c>
      <c r="AU54" t="s">
        <v>183</v>
      </c>
      <c r="AV54" t="s">
        <v>232</v>
      </c>
      <c r="AW54" t="s">
        <v>71</v>
      </c>
      <c r="AX54">
        <v>4537</v>
      </c>
      <c r="AY54" t="s">
        <v>321</v>
      </c>
      <c r="AZ54">
        <v>6</v>
      </c>
      <c r="BA54" t="s">
        <v>341</v>
      </c>
      <c r="BB54">
        <v>1</v>
      </c>
      <c r="BC54">
        <v>1</v>
      </c>
      <c r="BE54" t="s">
        <v>71</v>
      </c>
      <c r="BF54">
        <v>0</v>
      </c>
      <c r="BG54" t="s">
        <v>252</v>
      </c>
      <c r="BI54" t="s">
        <v>118</v>
      </c>
      <c r="BJ54" t="s">
        <v>232</v>
      </c>
      <c r="BK54" t="s">
        <v>71</v>
      </c>
      <c r="BL54">
        <v>1.0518518518518518</v>
      </c>
      <c r="BM54">
        <v>4537</v>
      </c>
      <c r="BN54" t="s">
        <v>119</v>
      </c>
      <c r="BO54" t="s">
        <v>183</v>
      </c>
      <c r="BP54">
        <v>1</v>
      </c>
      <c r="BQ54">
        <v>3935.1489999999999</v>
      </c>
      <c r="BR54">
        <v>2.9117975447124152E-3</v>
      </c>
      <c r="BS54">
        <v>0.25854315331667277</v>
      </c>
      <c r="BT54">
        <v>0.13874951113668124</v>
      </c>
      <c r="BU54">
        <v>10.474</v>
      </c>
      <c r="BV54">
        <v>0</v>
      </c>
      <c r="BW54">
        <v>1.7280158896143449</v>
      </c>
      <c r="BX54">
        <v>3</v>
      </c>
      <c r="BY54">
        <v>0</v>
      </c>
      <c r="BZ54">
        <v>68</v>
      </c>
    </row>
    <row r="55" spans="1:78" ht="16.5">
      <c r="A55" s="115" t="str">
        <f t="shared" si="1"/>
        <v>영종운수</v>
      </c>
      <c r="B55" s="116" t="str">
        <f t="shared" si="2"/>
        <v>이상호</v>
      </c>
      <c r="C55" s="117" t="str">
        <f t="shared" si="3"/>
        <v>C</v>
      </c>
      <c r="D55" s="118">
        <f t="shared" si="4"/>
        <v>0.88326897668241955</v>
      </c>
      <c r="E55" s="119">
        <f t="shared" si="5"/>
        <v>7246</v>
      </c>
      <c r="F55" s="120" t="str">
        <f t="shared" si="6"/>
        <v>202</v>
      </c>
      <c r="G55" s="121" t="str">
        <f t="shared" si="7"/>
        <v>73아1240</v>
      </c>
      <c r="H55" s="122">
        <f t="shared" si="8"/>
        <v>5</v>
      </c>
      <c r="I55" s="123">
        <f t="shared" si="9"/>
        <v>1105.0999999999999</v>
      </c>
      <c r="J55" s="124">
        <f t="shared" si="10"/>
        <v>3.0560980231934081E-2</v>
      </c>
      <c r="K55" s="124">
        <f t="shared" si="11"/>
        <v>0.30223701659591146</v>
      </c>
      <c r="L55" s="124">
        <f t="shared" si="12"/>
        <v>0.17554972400687721</v>
      </c>
      <c r="M55" s="125">
        <f t="shared" si="13"/>
        <v>15.15</v>
      </c>
      <c r="N55" s="126">
        <f t="shared" si="14"/>
        <v>9.0489548457153207E-2</v>
      </c>
      <c r="O55" s="126">
        <f t="shared" si="15"/>
        <v>5.7913311012578053</v>
      </c>
      <c r="P55" s="208">
        <f t="shared" si="16"/>
        <v>2</v>
      </c>
      <c r="Q55" s="209">
        <f t="shared" si="17"/>
        <v>1</v>
      </c>
      <c r="R55" s="209">
        <f t="shared" si="18"/>
        <v>64</v>
      </c>
      <c r="T55">
        <v>526</v>
      </c>
      <c r="U55">
        <v>7246</v>
      </c>
      <c r="V55" t="s">
        <v>472</v>
      </c>
      <c r="W55">
        <v>1105.0999999999999</v>
      </c>
      <c r="X55">
        <v>448.08499999999998</v>
      </c>
      <c r="Y55">
        <v>2.4660000000000002</v>
      </c>
      <c r="Z55">
        <v>15.15</v>
      </c>
      <c r="AA55">
        <v>45.855269999999997</v>
      </c>
      <c r="AB55">
        <v>1.4013819999999999</v>
      </c>
      <c r="AC55">
        <v>13.859159999999999</v>
      </c>
      <c r="AD55" s="1">
        <v>194</v>
      </c>
      <c r="AE55">
        <v>1</v>
      </c>
      <c r="AF55">
        <v>64</v>
      </c>
      <c r="AG55">
        <v>102</v>
      </c>
      <c r="AH55">
        <v>24.099737999999999</v>
      </c>
      <c r="AI55">
        <v>4817.8999999999996</v>
      </c>
      <c r="AJ55">
        <v>1283.0999999999999</v>
      </c>
      <c r="AK55">
        <v>2</v>
      </c>
      <c r="AL55">
        <v>114</v>
      </c>
      <c r="AM55">
        <v>0.88326897668241955</v>
      </c>
      <c r="AN55" t="s">
        <v>69</v>
      </c>
      <c r="AO55">
        <v>400.40300000000002</v>
      </c>
      <c r="AP55" t="s">
        <v>473</v>
      </c>
      <c r="AQ55" t="s">
        <v>118</v>
      </c>
      <c r="AR55" t="s">
        <v>119</v>
      </c>
      <c r="AS55" t="s">
        <v>118</v>
      </c>
      <c r="AT55" t="s">
        <v>119</v>
      </c>
      <c r="AU55" t="s">
        <v>185</v>
      </c>
      <c r="AV55" t="s">
        <v>472</v>
      </c>
      <c r="AW55" t="s">
        <v>69</v>
      </c>
      <c r="AX55">
        <v>7246</v>
      </c>
      <c r="AY55" t="s">
        <v>334</v>
      </c>
      <c r="AZ55">
        <v>5</v>
      </c>
      <c r="BA55" t="s">
        <v>474</v>
      </c>
      <c r="BB55">
        <v>5</v>
      </c>
      <c r="BC55">
        <v>1</v>
      </c>
      <c r="BE55" t="s">
        <v>312</v>
      </c>
      <c r="BF55" t="s">
        <v>313</v>
      </c>
      <c r="BG55" t="s">
        <v>312</v>
      </c>
      <c r="BI55" t="s">
        <v>118</v>
      </c>
      <c r="BJ55" t="s">
        <v>472</v>
      </c>
      <c r="BK55" t="s">
        <v>69</v>
      </c>
      <c r="BL55">
        <v>0.88326897668241955</v>
      </c>
      <c r="BM55">
        <v>7246</v>
      </c>
      <c r="BN55" t="s">
        <v>119</v>
      </c>
      <c r="BO55" t="s">
        <v>185</v>
      </c>
      <c r="BP55">
        <v>5</v>
      </c>
      <c r="BQ55">
        <v>1105.0999999999999</v>
      </c>
      <c r="BR55">
        <v>3.0560980231934081E-2</v>
      </c>
      <c r="BS55">
        <v>0.30223701659591146</v>
      </c>
      <c r="BT55">
        <v>0.17554972400687721</v>
      </c>
      <c r="BU55">
        <v>15.15</v>
      </c>
      <c r="BV55">
        <v>9.0489548457153207E-2</v>
      </c>
      <c r="BW55">
        <v>5.7913311012578053</v>
      </c>
      <c r="BX55">
        <v>2</v>
      </c>
      <c r="BY55">
        <v>1</v>
      </c>
      <c r="BZ55">
        <v>64</v>
      </c>
    </row>
    <row r="56" spans="1:78" ht="16.5">
      <c r="A56" s="98" t="str">
        <f t="shared" si="1"/>
        <v>영종운수</v>
      </c>
      <c r="B56" s="99" t="str">
        <f t="shared" si="2"/>
        <v>이승국</v>
      </c>
      <c r="C56" s="100" t="str">
        <f t="shared" si="3"/>
        <v>C</v>
      </c>
      <c r="D56" s="101">
        <f t="shared" si="4"/>
        <v>0.8875953780879775</v>
      </c>
      <c r="E56" s="102">
        <f t="shared" si="5"/>
        <v>3013</v>
      </c>
      <c r="F56" s="103" t="str">
        <f t="shared" si="6"/>
        <v>202</v>
      </c>
      <c r="G56" s="104" t="str">
        <f t="shared" si="7"/>
        <v>73아1278</v>
      </c>
      <c r="H56" s="105">
        <f t="shared" si="8"/>
        <v>3</v>
      </c>
      <c r="I56" s="106">
        <f t="shared" si="9"/>
        <v>634.17100000000005</v>
      </c>
      <c r="J56" s="107">
        <f t="shared" si="10"/>
        <v>2.5004787205408736E-2</v>
      </c>
      <c r="K56" s="107">
        <f t="shared" si="11"/>
        <v>0.29166527859782126</v>
      </c>
      <c r="L56" s="107">
        <f t="shared" si="12"/>
        <v>0.15137872908095765</v>
      </c>
      <c r="M56" s="108">
        <f t="shared" si="13"/>
        <v>14.596</v>
      </c>
      <c r="N56" s="109">
        <f t="shared" si="14"/>
        <v>0</v>
      </c>
      <c r="O56" s="109">
        <f t="shared" si="15"/>
        <v>6.6228193972918969</v>
      </c>
      <c r="P56" s="210">
        <f t="shared" si="16"/>
        <v>1</v>
      </c>
      <c r="Q56" s="211">
        <f t="shared" si="17"/>
        <v>0</v>
      </c>
      <c r="R56" s="211">
        <f t="shared" si="18"/>
        <v>42</v>
      </c>
      <c r="T56">
        <v>526</v>
      </c>
      <c r="U56">
        <v>3013</v>
      </c>
      <c r="V56" t="s">
        <v>302</v>
      </c>
      <c r="W56">
        <v>634.17100000000005</v>
      </c>
      <c r="X56">
        <v>258.774</v>
      </c>
      <c r="Y56">
        <v>2.4510000000000001</v>
      </c>
      <c r="Z56">
        <v>14.596</v>
      </c>
      <c r="AA56">
        <v>26.805827000000001</v>
      </c>
      <c r="AB56">
        <v>0.67027400000000004</v>
      </c>
      <c r="AC56">
        <v>7.8183290000000003</v>
      </c>
      <c r="AD56" s="1">
        <v>96</v>
      </c>
      <c r="AE56">
        <v>0</v>
      </c>
      <c r="AF56">
        <v>42</v>
      </c>
      <c r="AG56">
        <v>99</v>
      </c>
      <c r="AH56">
        <v>23.657952999999999</v>
      </c>
      <c r="AI56">
        <v>4369.7</v>
      </c>
      <c r="AJ56">
        <v>283.5</v>
      </c>
      <c r="AK56">
        <v>1</v>
      </c>
      <c r="AL56">
        <v>18</v>
      </c>
      <c r="AM56">
        <v>0.8875953780879775</v>
      </c>
      <c r="AN56" t="s">
        <v>69</v>
      </c>
      <c r="AO56">
        <v>221.93899999999999</v>
      </c>
      <c r="AP56" t="s">
        <v>475</v>
      </c>
      <c r="AQ56" t="s">
        <v>118</v>
      </c>
      <c r="AR56" t="s">
        <v>119</v>
      </c>
      <c r="AS56" t="s">
        <v>118</v>
      </c>
      <c r="AT56" t="s">
        <v>119</v>
      </c>
      <c r="AU56" t="s">
        <v>189</v>
      </c>
      <c r="AV56" t="s">
        <v>302</v>
      </c>
      <c r="AW56" t="s">
        <v>69</v>
      </c>
      <c r="AX56">
        <v>3013</v>
      </c>
      <c r="AY56" t="s">
        <v>334</v>
      </c>
      <c r="AZ56">
        <v>4</v>
      </c>
      <c r="BA56" t="s">
        <v>347</v>
      </c>
      <c r="BB56">
        <v>3</v>
      </c>
      <c r="BC56">
        <v>1</v>
      </c>
      <c r="BE56" t="s">
        <v>69</v>
      </c>
      <c r="BF56">
        <v>0</v>
      </c>
      <c r="BG56" t="s">
        <v>252</v>
      </c>
      <c r="BI56" t="s">
        <v>118</v>
      </c>
      <c r="BJ56" t="s">
        <v>302</v>
      </c>
      <c r="BK56" t="s">
        <v>69</v>
      </c>
      <c r="BL56">
        <v>0.8875953780879775</v>
      </c>
      <c r="BM56">
        <v>3013</v>
      </c>
      <c r="BN56" t="s">
        <v>119</v>
      </c>
      <c r="BO56" t="s">
        <v>189</v>
      </c>
      <c r="BP56">
        <v>3</v>
      </c>
      <c r="BQ56">
        <v>634.17100000000005</v>
      </c>
      <c r="BR56">
        <v>2.5004787205408736E-2</v>
      </c>
      <c r="BS56">
        <v>0.29166527859782126</v>
      </c>
      <c r="BT56">
        <v>0.15137872908095765</v>
      </c>
      <c r="BU56">
        <v>14.596</v>
      </c>
      <c r="BV56">
        <v>0</v>
      </c>
      <c r="BW56">
        <v>6.6228193972918969</v>
      </c>
      <c r="BX56">
        <v>1</v>
      </c>
      <c r="BY56">
        <v>0</v>
      </c>
      <c r="BZ56">
        <v>42</v>
      </c>
    </row>
    <row r="57" spans="1:78" ht="16.5">
      <c r="A57" s="115" t="str">
        <f t="shared" si="1"/>
        <v>영종운수</v>
      </c>
      <c r="B57" s="116" t="str">
        <f t="shared" si="2"/>
        <v>이승호</v>
      </c>
      <c r="C57" s="117" t="str">
        <f t="shared" si="3"/>
        <v>A</v>
      </c>
      <c r="D57" s="118">
        <f t="shared" si="4"/>
        <v>0.96059087295711643</v>
      </c>
      <c r="E57" s="119">
        <f t="shared" si="5"/>
        <v>1090</v>
      </c>
      <c r="F57" s="120" t="str">
        <f t="shared" si="6"/>
        <v>202</v>
      </c>
      <c r="G57" s="121" t="str">
        <f t="shared" si="7"/>
        <v>71바7511</v>
      </c>
      <c r="H57" s="122">
        <f t="shared" si="8"/>
        <v>12</v>
      </c>
      <c r="I57" s="123">
        <f t="shared" si="9"/>
        <v>2375.9019999999996</v>
      </c>
      <c r="J57" s="124">
        <f t="shared" si="10"/>
        <v>5.5179823979192967E-3</v>
      </c>
      <c r="K57" s="124">
        <f t="shared" si="11"/>
        <v>0.29395693447795007</v>
      </c>
      <c r="L57" s="124">
        <f t="shared" si="12"/>
        <v>0.12374247759377283</v>
      </c>
      <c r="M57" s="125">
        <f t="shared" si="13"/>
        <v>12.897</v>
      </c>
      <c r="N57" s="126">
        <f t="shared" si="14"/>
        <v>0.12626783427936003</v>
      </c>
      <c r="O57" s="126">
        <f t="shared" si="15"/>
        <v>5.1769812054537612</v>
      </c>
      <c r="P57" s="208">
        <f t="shared" si="16"/>
        <v>6</v>
      </c>
      <c r="Q57" s="209">
        <f t="shared" si="17"/>
        <v>3</v>
      </c>
      <c r="R57" s="209">
        <f t="shared" si="18"/>
        <v>123</v>
      </c>
      <c r="T57">
        <v>526</v>
      </c>
      <c r="U57">
        <v>1090</v>
      </c>
      <c r="V57" t="s">
        <v>391</v>
      </c>
      <c r="W57">
        <v>2375.902</v>
      </c>
      <c r="X57">
        <v>882.27800000000002</v>
      </c>
      <c r="Y57">
        <v>2.6930000000000001</v>
      </c>
      <c r="Z57">
        <v>12.897</v>
      </c>
      <c r="AA57">
        <v>97.405529999999999</v>
      </c>
      <c r="AB57">
        <v>0.53748200000000002</v>
      </c>
      <c r="AC57">
        <v>28.633030999999999</v>
      </c>
      <c r="AD57" s="1">
        <v>294</v>
      </c>
      <c r="AE57">
        <v>3</v>
      </c>
      <c r="AF57">
        <v>123</v>
      </c>
      <c r="AG57">
        <v>102</v>
      </c>
      <c r="AH57">
        <v>24.391859</v>
      </c>
      <c r="AI57">
        <v>19958.400000000001</v>
      </c>
      <c r="AJ57">
        <v>2766.2</v>
      </c>
      <c r="AK57">
        <v>6</v>
      </c>
      <c r="AL57">
        <v>537</v>
      </c>
      <c r="AM57">
        <v>0.96059087295711643</v>
      </c>
      <c r="AN57" t="s">
        <v>66</v>
      </c>
      <c r="AO57">
        <v>224.58099999999999</v>
      </c>
      <c r="AP57" t="s">
        <v>476</v>
      </c>
      <c r="AQ57" t="s">
        <v>118</v>
      </c>
      <c r="AR57" t="s">
        <v>119</v>
      </c>
      <c r="AS57" t="s">
        <v>118</v>
      </c>
      <c r="AT57" t="s">
        <v>119</v>
      </c>
      <c r="AU57" t="s">
        <v>179</v>
      </c>
      <c r="AV57" t="s">
        <v>391</v>
      </c>
      <c r="AW57" t="s">
        <v>66</v>
      </c>
      <c r="AX57">
        <v>1090</v>
      </c>
      <c r="AY57" t="s">
        <v>329</v>
      </c>
      <c r="AZ57">
        <v>7</v>
      </c>
      <c r="BA57" t="s">
        <v>390</v>
      </c>
      <c r="BB57">
        <v>12</v>
      </c>
      <c r="BC57">
        <v>1</v>
      </c>
      <c r="BE57" t="s">
        <v>68</v>
      </c>
      <c r="BF57">
        <v>1</v>
      </c>
      <c r="BG57" t="s">
        <v>278</v>
      </c>
      <c r="BI57" t="s">
        <v>118</v>
      </c>
      <c r="BJ57" t="s">
        <v>391</v>
      </c>
      <c r="BK57" t="s">
        <v>66</v>
      </c>
      <c r="BL57">
        <v>0.96059087295711643</v>
      </c>
      <c r="BM57">
        <v>1090</v>
      </c>
      <c r="BN57" t="s">
        <v>119</v>
      </c>
      <c r="BO57" t="s">
        <v>179</v>
      </c>
      <c r="BP57">
        <v>12</v>
      </c>
      <c r="BQ57">
        <v>2375.9019999999996</v>
      </c>
      <c r="BR57">
        <v>5.5179823979192967E-3</v>
      </c>
      <c r="BS57">
        <v>0.29395693447795007</v>
      </c>
      <c r="BT57">
        <v>0.1237424775937728</v>
      </c>
      <c r="BU57">
        <v>12.897</v>
      </c>
      <c r="BV57">
        <v>0.12626783427936003</v>
      </c>
      <c r="BW57">
        <v>5.1769812054537612</v>
      </c>
      <c r="BX57">
        <v>6</v>
      </c>
      <c r="BY57">
        <v>3</v>
      </c>
      <c r="BZ57">
        <v>123</v>
      </c>
    </row>
    <row r="58" spans="1:78" ht="16.5">
      <c r="A58" s="98" t="str">
        <f t="shared" si="1"/>
        <v>영종운수</v>
      </c>
      <c r="B58" s="99" t="str">
        <f t="shared" si="2"/>
        <v>이용욱</v>
      </c>
      <c r="C58" s="100" t="str">
        <f t="shared" si="3"/>
        <v>A</v>
      </c>
      <c r="D58" s="101">
        <f t="shared" si="4"/>
        <v>0.98124999999999996</v>
      </c>
      <c r="E58" s="102">
        <f t="shared" si="5"/>
        <v>8725</v>
      </c>
      <c r="F58" s="103" t="str">
        <f t="shared" si="6"/>
        <v>e음13</v>
      </c>
      <c r="G58" s="104" t="str">
        <f t="shared" si="7"/>
        <v>73아1568</v>
      </c>
      <c r="H58" s="105">
        <f t="shared" si="8"/>
        <v>1</v>
      </c>
      <c r="I58" s="106">
        <f t="shared" si="9"/>
        <v>2103.8780000000002</v>
      </c>
      <c r="J58" s="107">
        <f t="shared" si="10"/>
        <v>3.4461462762054348E-2</v>
      </c>
      <c r="K58" s="107">
        <f t="shared" si="11"/>
        <v>0.34005036964016716</v>
      </c>
      <c r="L58" s="107">
        <f t="shared" si="12"/>
        <v>0.14069256867556007</v>
      </c>
      <c r="M58" s="108">
        <f t="shared" si="13"/>
        <v>7.585</v>
      </c>
      <c r="N58" s="109">
        <f t="shared" si="14"/>
        <v>0</v>
      </c>
      <c r="O58" s="109">
        <f t="shared" si="15"/>
        <v>29.041607925934866</v>
      </c>
      <c r="P58" s="210">
        <f t="shared" si="16"/>
        <v>37</v>
      </c>
      <c r="Q58" s="211">
        <f t="shared" si="17"/>
        <v>0</v>
      </c>
      <c r="R58" s="211">
        <f t="shared" si="18"/>
        <v>611</v>
      </c>
      <c r="T58">
        <v>526</v>
      </c>
      <c r="U58">
        <v>8725</v>
      </c>
      <c r="V58" t="s">
        <v>392</v>
      </c>
      <c r="W58">
        <v>2103.8780000000002</v>
      </c>
      <c r="X58">
        <v>669.94899999999996</v>
      </c>
      <c r="Y58">
        <v>3.14</v>
      </c>
      <c r="Z58">
        <v>7.585</v>
      </c>
      <c r="AA58">
        <v>118.97246</v>
      </c>
      <c r="AB58">
        <v>4.0999650000000001</v>
      </c>
      <c r="AC58">
        <v>40.456629</v>
      </c>
      <c r="AD58" s="1">
        <v>296</v>
      </c>
      <c r="AE58">
        <v>0</v>
      </c>
      <c r="AF58">
        <v>611</v>
      </c>
      <c r="AG58">
        <v>89</v>
      </c>
      <c r="AH58">
        <v>17.683738999999999</v>
      </c>
      <c r="AI58">
        <v>780.2</v>
      </c>
      <c r="AJ58">
        <v>0</v>
      </c>
      <c r="AK58">
        <v>37</v>
      </c>
      <c r="AL58">
        <v>11620</v>
      </c>
      <c r="AM58">
        <v>0.98124999999999996</v>
      </c>
      <c r="AN58" t="s">
        <v>66</v>
      </c>
      <c r="AO58">
        <v>2103.8780000000002</v>
      </c>
      <c r="AP58" t="s">
        <v>477</v>
      </c>
      <c r="AQ58" t="s">
        <v>118</v>
      </c>
      <c r="AR58" t="s">
        <v>123</v>
      </c>
      <c r="AS58" t="s">
        <v>118</v>
      </c>
      <c r="AT58" t="s">
        <v>123</v>
      </c>
      <c r="AU58" t="s">
        <v>205</v>
      </c>
      <c r="AV58" t="s">
        <v>392</v>
      </c>
      <c r="AW58" t="s">
        <v>66</v>
      </c>
      <c r="AX58">
        <v>8725</v>
      </c>
      <c r="AY58" t="s">
        <v>413</v>
      </c>
      <c r="AZ58">
        <v>1</v>
      </c>
      <c r="BA58" t="s">
        <v>478</v>
      </c>
      <c r="BB58">
        <v>1</v>
      </c>
      <c r="BC58">
        <v>1</v>
      </c>
      <c r="BE58" t="s">
        <v>67</v>
      </c>
      <c r="BF58">
        <v>3</v>
      </c>
      <c r="BG58" t="s">
        <v>278</v>
      </c>
      <c r="BI58" t="s">
        <v>118</v>
      </c>
      <c r="BJ58" t="s">
        <v>392</v>
      </c>
      <c r="BK58" t="s">
        <v>66</v>
      </c>
      <c r="BL58">
        <v>0.98124999999999996</v>
      </c>
      <c r="BM58">
        <v>8725</v>
      </c>
      <c r="BN58" t="s">
        <v>123</v>
      </c>
      <c r="BO58" t="s">
        <v>205</v>
      </c>
      <c r="BP58">
        <v>1</v>
      </c>
      <c r="BQ58">
        <v>2103.8780000000002</v>
      </c>
      <c r="BR58">
        <v>3.4461462762054348E-2</v>
      </c>
      <c r="BS58">
        <v>0.34005036964016716</v>
      </c>
      <c r="BT58">
        <v>0.14069256867556007</v>
      </c>
      <c r="BU58">
        <v>7.585</v>
      </c>
      <c r="BV58">
        <v>0</v>
      </c>
      <c r="BW58">
        <v>29.041607925934866</v>
      </c>
      <c r="BX58">
        <v>37</v>
      </c>
      <c r="BY58">
        <v>0</v>
      </c>
      <c r="BZ58">
        <v>611</v>
      </c>
    </row>
    <row r="59" spans="1:78" ht="16.5">
      <c r="A59" s="115" t="str">
        <f t="shared" si="1"/>
        <v>영종운수</v>
      </c>
      <c r="B59" s="116" t="str">
        <f t="shared" si="2"/>
        <v>이은영</v>
      </c>
      <c r="C59" s="117" t="str">
        <f t="shared" si="3"/>
        <v>D</v>
      </c>
      <c r="D59" s="118">
        <f t="shared" si="4"/>
        <v>0.81831393137539443</v>
      </c>
      <c r="E59" s="119">
        <f t="shared" si="5"/>
        <v>1282</v>
      </c>
      <c r="F59" s="120" t="str">
        <f t="shared" si="6"/>
        <v>203</v>
      </c>
      <c r="G59" s="121" t="str">
        <f t="shared" si="7"/>
        <v>73아1238</v>
      </c>
      <c r="H59" s="122">
        <f t="shared" si="8"/>
        <v>2</v>
      </c>
      <c r="I59" s="123">
        <f t="shared" si="9"/>
        <v>2739.0479999999998</v>
      </c>
      <c r="J59" s="124">
        <f t="shared" si="10"/>
        <v>1.5822771431064211E-2</v>
      </c>
      <c r="K59" s="124">
        <f t="shared" si="11"/>
        <v>0.29588868048457906</v>
      </c>
      <c r="L59" s="124">
        <f t="shared" si="12"/>
        <v>0.23037201246564501</v>
      </c>
      <c r="M59" s="125">
        <f t="shared" si="13"/>
        <v>11.885</v>
      </c>
      <c r="N59" s="126">
        <f t="shared" si="14"/>
        <v>0.9127258814011292</v>
      </c>
      <c r="O59" s="126">
        <f t="shared" si="15"/>
        <v>17.706882099181907</v>
      </c>
      <c r="P59" s="208">
        <f t="shared" si="16"/>
        <v>16</v>
      </c>
      <c r="Q59" s="209">
        <f t="shared" si="17"/>
        <v>25</v>
      </c>
      <c r="R59" s="209">
        <f t="shared" si="18"/>
        <v>485</v>
      </c>
      <c r="T59">
        <v>526</v>
      </c>
      <c r="U59">
        <v>1282</v>
      </c>
      <c r="V59" t="s">
        <v>233</v>
      </c>
      <c r="W59">
        <v>2739.0479999999998</v>
      </c>
      <c r="X59">
        <v>1158.425</v>
      </c>
      <c r="Y59">
        <v>2.3639999999999999</v>
      </c>
      <c r="Z59">
        <v>11.885</v>
      </c>
      <c r="AA59">
        <v>128.90914900000001</v>
      </c>
      <c r="AB59">
        <v>2.0396999999999998</v>
      </c>
      <c r="AC59">
        <v>38.142758000000001</v>
      </c>
      <c r="AD59" s="1">
        <v>631</v>
      </c>
      <c r="AE59">
        <v>25</v>
      </c>
      <c r="AF59">
        <v>485</v>
      </c>
      <c r="AG59">
        <v>101</v>
      </c>
      <c r="AH59">
        <v>21.247893999999999</v>
      </c>
      <c r="AI59">
        <v>11588.3</v>
      </c>
      <c r="AJ59">
        <v>1407.6</v>
      </c>
      <c r="AK59">
        <v>16</v>
      </c>
      <c r="AL59">
        <v>4866</v>
      </c>
      <c r="AM59">
        <v>0.81831393137539443</v>
      </c>
      <c r="AN59" t="s">
        <v>67</v>
      </c>
      <c r="AO59">
        <v>2624.0709999999999</v>
      </c>
      <c r="AP59" t="s">
        <v>479</v>
      </c>
      <c r="AQ59" t="s">
        <v>118</v>
      </c>
      <c r="AR59" t="s">
        <v>120</v>
      </c>
      <c r="AS59" t="s">
        <v>118</v>
      </c>
      <c r="AT59" t="s">
        <v>120</v>
      </c>
      <c r="AU59" t="s">
        <v>201</v>
      </c>
      <c r="AV59" t="s">
        <v>233</v>
      </c>
      <c r="AW59" t="s">
        <v>67</v>
      </c>
      <c r="AX59">
        <v>1282</v>
      </c>
      <c r="AY59" t="s">
        <v>317</v>
      </c>
      <c r="AZ59">
        <v>5</v>
      </c>
      <c r="BA59" t="s">
        <v>350</v>
      </c>
      <c r="BB59">
        <v>2</v>
      </c>
      <c r="BC59">
        <v>1</v>
      </c>
      <c r="BE59" t="s">
        <v>67</v>
      </c>
      <c r="BF59">
        <v>0</v>
      </c>
      <c r="BG59" t="s">
        <v>252</v>
      </c>
      <c r="BI59" t="s">
        <v>118</v>
      </c>
      <c r="BJ59" t="s">
        <v>233</v>
      </c>
      <c r="BK59" t="s">
        <v>67</v>
      </c>
      <c r="BL59">
        <v>0.81831393137539443</v>
      </c>
      <c r="BM59">
        <v>1282</v>
      </c>
      <c r="BN59" t="s">
        <v>120</v>
      </c>
      <c r="BO59" t="s">
        <v>201</v>
      </c>
      <c r="BP59">
        <v>2</v>
      </c>
      <c r="BQ59">
        <v>2739.0479999999998</v>
      </c>
      <c r="BR59">
        <v>1.5822771431064211E-2</v>
      </c>
      <c r="BS59">
        <v>0.29588868048457906</v>
      </c>
      <c r="BT59">
        <v>0.23037201246564501</v>
      </c>
      <c r="BU59">
        <v>11.885</v>
      </c>
      <c r="BV59">
        <v>0.9127258814011292</v>
      </c>
      <c r="BW59">
        <v>17.706882099181907</v>
      </c>
      <c r="BX59">
        <v>16</v>
      </c>
      <c r="BY59">
        <v>25</v>
      </c>
      <c r="BZ59">
        <v>485</v>
      </c>
    </row>
    <row r="60" spans="1:78" ht="16.5">
      <c r="A60" s="98" t="str">
        <f t="shared" si="1"/>
        <v>영종운수</v>
      </c>
      <c r="B60" s="99" t="str">
        <f t="shared" si="2"/>
        <v>이재식</v>
      </c>
      <c r="C60" s="100" t="str">
        <f t="shared" si="3"/>
        <v>A</v>
      </c>
      <c r="D60" s="101">
        <f t="shared" si="4"/>
        <v>0.98790019482243696</v>
      </c>
      <c r="E60" s="102">
        <f t="shared" si="5"/>
        <v>1422</v>
      </c>
      <c r="F60" s="103" t="str">
        <f t="shared" si="6"/>
        <v>203</v>
      </c>
      <c r="G60" s="104" t="str">
        <f t="shared" si="7"/>
        <v>70바2269</v>
      </c>
      <c r="H60" s="105">
        <f t="shared" si="8"/>
        <v>6</v>
      </c>
      <c r="I60" s="106">
        <f t="shared" si="9"/>
        <v>1169.691</v>
      </c>
      <c r="J60" s="107">
        <f t="shared" si="10"/>
        <v>2.274836772448581E-2</v>
      </c>
      <c r="K60" s="107">
        <f t="shared" si="11"/>
        <v>0.22004415729592397</v>
      </c>
      <c r="L60" s="107">
        <f t="shared" si="12"/>
        <v>0.12225450995177359</v>
      </c>
      <c r="M60" s="108">
        <f t="shared" si="13"/>
        <v>9.2959999999999994</v>
      </c>
      <c r="N60" s="109">
        <f t="shared" si="14"/>
        <v>0.94041930732133527</v>
      </c>
      <c r="O60" s="109">
        <f t="shared" si="15"/>
        <v>1.795345950340731</v>
      </c>
      <c r="P60" s="210">
        <f t="shared" si="16"/>
        <v>4</v>
      </c>
      <c r="Q60" s="211">
        <f t="shared" si="17"/>
        <v>11</v>
      </c>
      <c r="R60" s="211">
        <f t="shared" si="18"/>
        <v>21</v>
      </c>
      <c r="T60">
        <v>526</v>
      </c>
      <c r="U60">
        <v>1422</v>
      </c>
      <c r="V60" t="s">
        <v>172</v>
      </c>
      <c r="W60">
        <v>1169.691</v>
      </c>
      <c r="X60">
        <v>436.18900000000002</v>
      </c>
      <c r="Y60">
        <v>2.6819999999999999</v>
      </c>
      <c r="Z60">
        <v>9.2959999999999994</v>
      </c>
      <c r="AA60">
        <v>55.962212999999998</v>
      </c>
      <c r="AB60">
        <v>1.2730490000000001</v>
      </c>
      <c r="AC60">
        <v>12.314158000000001</v>
      </c>
      <c r="AD60" s="1">
        <v>143</v>
      </c>
      <c r="AE60">
        <v>11</v>
      </c>
      <c r="AF60">
        <v>21</v>
      </c>
      <c r="AG60">
        <v>81</v>
      </c>
      <c r="AH60">
        <v>20.901441999999999</v>
      </c>
      <c r="AI60">
        <v>5254.2</v>
      </c>
      <c r="AJ60">
        <v>0</v>
      </c>
      <c r="AK60">
        <v>4</v>
      </c>
      <c r="AL60">
        <v>863</v>
      </c>
      <c r="AM60">
        <v>0.98790019482243696</v>
      </c>
      <c r="AN60" t="s">
        <v>66</v>
      </c>
      <c r="AO60">
        <v>321.613</v>
      </c>
      <c r="AP60" t="s">
        <v>480</v>
      </c>
      <c r="AQ60" t="s">
        <v>118</v>
      </c>
      <c r="AR60" t="s">
        <v>120</v>
      </c>
      <c r="AS60" t="s">
        <v>118</v>
      </c>
      <c r="AT60" t="s">
        <v>120</v>
      </c>
      <c r="AU60" t="s">
        <v>195</v>
      </c>
      <c r="AV60" t="s">
        <v>172</v>
      </c>
      <c r="AW60" t="s">
        <v>66</v>
      </c>
      <c r="AX60">
        <v>1422</v>
      </c>
      <c r="AY60" t="s">
        <v>354</v>
      </c>
      <c r="AZ60">
        <v>1</v>
      </c>
      <c r="BA60" t="s">
        <v>292</v>
      </c>
      <c r="BB60">
        <v>6</v>
      </c>
      <c r="BC60">
        <v>1</v>
      </c>
      <c r="BE60" t="s">
        <v>71</v>
      </c>
      <c r="BF60">
        <v>-1</v>
      </c>
      <c r="BG60" t="s">
        <v>289</v>
      </c>
      <c r="BI60" t="s">
        <v>118</v>
      </c>
      <c r="BJ60" t="s">
        <v>172</v>
      </c>
      <c r="BK60" t="s">
        <v>66</v>
      </c>
      <c r="BL60">
        <v>0.98790019482243696</v>
      </c>
      <c r="BM60">
        <v>1422</v>
      </c>
      <c r="BN60" t="s">
        <v>120</v>
      </c>
      <c r="BO60" t="s">
        <v>195</v>
      </c>
      <c r="BP60">
        <v>6</v>
      </c>
      <c r="BQ60">
        <v>1169.691</v>
      </c>
      <c r="BR60">
        <v>2.274836772448581E-2</v>
      </c>
      <c r="BS60">
        <v>0.22004415729592397</v>
      </c>
      <c r="BT60">
        <v>0.12225450995177359</v>
      </c>
      <c r="BU60">
        <v>9.2959999999999994</v>
      </c>
      <c r="BV60">
        <v>0.94041930732133527</v>
      </c>
      <c r="BW60">
        <v>1.795345950340731</v>
      </c>
      <c r="BX60">
        <v>4</v>
      </c>
      <c r="BY60">
        <v>11</v>
      </c>
      <c r="BZ60">
        <v>21</v>
      </c>
    </row>
    <row r="61" spans="1:78" ht="16.5">
      <c r="A61" s="115" t="str">
        <f t="shared" si="1"/>
        <v>영종운수</v>
      </c>
      <c r="B61" s="116" t="str">
        <f t="shared" si="2"/>
        <v>이주철</v>
      </c>
      <c r="C61" s="117" t="str">
        <f t="shared" si="3"/>
        <v>F</v>
      </c>
      <c r="D61" s="118">
        <f t="shared" si="4"/>
        <v>0.74222222222222223</v>
      </c>
      <c r="E61" s="119">
        <f t="shared" si="5"/>
        <v>9119</v>
      </c>
      <c r="F61" s="120" t="str">
        <f t="shared" si="6"/>
        <v>203</v>
      </c>
      <c r="G61" s="121" t="str">
        <f t="shared" si="7"/>
        <v>71바7513</v>
      </c>
      <c r="H61" s="122">
        <f t="shared" si="8"/>
        <v>1</v>
      </c>
      <c r="I61" s="123">
        <f t="shared" si="9"/>
        <v>2951.2959999999998</v>
      </c>
      <c r="J61" s="124">
        <f t="shared" si="10"/>
        <v>2.2604300929380639E-2</v>
      </c>
      <c r="K61" s="124">
        <f t="shared" si="11"/>
        <v>0.3256836890895845</v>
      </c>
      <c r="L61" s="124">
        <f t="shared" si="12"/>
        <v>9.8261916120917725E-2</v>
      </c>
      <c r="M61" s="125">
        <f t="shared" si="13"/>
        <v>19.988</v>
      </c>
      <c r="N61" s="126">
        <f t="shared" si="14"/>
        <v>3.3883419352040596E-2</v>
      </c>
      <c r="O61" s="126">
        <f t="shared" si="15"/>
        <v>37.203994448540577</v>
      </c>
      <c r="P61" s="208">
        <f t="shared" si="16"/>
        <v>34</v>
      </c>
      <c r="Q61" s="209">
        <f t="shared" si="17"/>
        <v>1</v>
      </c>
      <c r="R61" s="209">
        <f t="shared" si="18"/>
        <v>1098</v>
      </c>
      <c r="T61">
        <v>526</v>
      </c>
      <c r="U61">
        <v>9119</v>
      </c>
      <c r="V61" t="s">
        <v>235</v>
      </c>
      <c r="W61">
        <v>2951.2959999999998</v>
      </c>
      <c r="X61">
        <v>1472.509</v>
      </c>
      <c r="Y61">
        <v>2.004</v>
      </c>
      <c r="Z61">
        <v>19.988</v>
      </c>
      <c r="AA61">
        <v>135.6172</v>
      </c>
      <c r="AB61">
        <v>3.0655320000000001</v>
      </c>
      <c r="AC61">
        <v>44.168309999999998</v>
      </c>
      <c r="AD61" s="1">
        <v>290</v>
      </c>
      <c r="AE61">
        <v>1</v>
      </c>
      <c r="AF61">
        <v>1098</v>
      </c>
      <c r="AG61">
        <v>107</v>
      </c>
      <c r="AH61">
        <v>21.761959000000001</v>
      </c>
      <c r="AI61">
        <v>14778.5</v>
      </c>
      <c r="AJ61">
        <v>3904</v>
      </c>
      <c r="AK61">
        <v>34</v>
      </c>
      <c r="AL61">
        <v>11778</v>
      </c>
      <c r="AM61">
        <v>0.74222222222222223</v>
      </c>
      <c r="AN61" t="s">
        <v>70</v>
      </c>
      <c r="AO61">
        <v>2951.2959999999998</v>
      </c>
      <c r="AP61" t="s">
        <v>481</v>
      </c>
      <c r="AQ61" t="s">
        <v>118</v>
      </c>
      <c r="AR61" t="s">
        <v>120</v>
      </c>
      <c r="AS61" t="s">
        <v>118</v>
      </c>
      <c r="AT61" t="s">
        <v>120</v>
      </c>
      <c r="AU61" t="s">
        <v>198</v>
      </c>
      <c r="AV61" t="s">
        <v>235</v>
      </c>
      <c r="AW61" t="s">
        <v>70</v>
      </c>
      <c r="AX61">
        <v>9119</v>
      </c>
      <c r="AY61" t="s">
        <v>319</v>
      </c>
      <c r="AZ61">
        <v>5</v>
      </c>
      <c r="BA61" t="s">
        <v>482</v>
      </c>
      <c r="BB61">
        <v>1</v>
      </c>
      <c r="BC61">
        <v>1</v>
      </c>
      <c r="BE61" t="s">
        <v>70</v>
      </c>
      <c r="BF61">
        <v>0</v>
      </c>
      <c r="BG61" t="s">
        <v>252</v>
      </c>
      <c r="BI61" t="s">
        <v>118</v>
      </c>
      <c r="BJ61" t="s">
        <v>235</v>
      </c>
      <c r="BK61" t="s">
        <v>70</v>
      </c>
      <c r="BL61">
        <v>0.74222222222222223</v>
      </c>
      <c r="BM61">
        <v>9119</v>
      </c>
      <c r="BN61" t="s">
        <v>120</v>
      </c>
      <c r="BO61" t="s">
        <v>198</v>
      </c>
      <c r="BP61">
        <v>1</v>
      </c>
      <c r="BQ61">
        <v>2951.2959999999998</v>
      </c>
      <c r="BR61">
        <v>2.2604300929380639E-2</v>
      </c>
      <c r="BS61">
        <v>0.3256836890895845</v>
      </c>
      <c r="BT61">
        <v>9.8261916120917725E-2</v>
      </c>
      <c r="BU61">
        <v>19.988</v>
      </c>
      <c r="BV61">
        <v>3.3883419352040596E-2</v>
      </c>
      <c r="BW61">
        <v>37.203994448540577</v>
      </c>
      <c r="BX61">
        <v>34</v>
      </c>
      <c r="BY61">
        <v>1</v>
      </c>
      <c r="BZ61">
        <v>1098</v>
      </c>
    </row>
    <row r="62" spans="1:78" ht="16.5">
      <c r="A62" s="98" t="str">
        <f t="shared" si="1"/>
        <v>영종운수</v>
      </c>
      <c r="B62" s="99" t="str">
        <f t="shared" si="2"/>
        <v>이준복</v>
      </c>
      <c r="C62" s="100" t="str">
        <f t="shared" si="3"/>
        <v>B</v>
      </c>
      <c r="D62" s="101">
        <f t="shared" si="4"/>
        <v>0.94642857142857151</v>
      </c>
      <c r="E62" s="102">
        <f t="shared" si="5"/>
        <v>3653</v>
      </c>
      <c r="F62" s="103" t="str">
        <f t="shared" si="6"/>
        <v>202</v>
      </c>
      <c r="G62" s="104" t="str">
        <f t="shared" si="7"/>
        <v>73아1282</v>
      </c>
      <c r="H62" s="105">
        <f t="shared" si="8"/>
        <v>1</v>
      </c>
      <c r="I62" s="106">
        <f t="shared" si="9"/>
        <v>3600.1030000000001</v>
      </c>
      <c r="J62" s="107">
        <f t="shared" si="10"/>
        <v>3.6929746719118355E-3</v>
      </c>
      <c r="K62" s="107">
        <f t="shared" si="11"/>
        <v>0.31518900899829067</v>
      </c>
      <c r="L62" s="107">
        <f t="shared" si="12"/>
        <v>0.16721743794552543</v>
      </c>
      <c r="M62" s="108">
        <f t="shared" si="13"/>
        <v>15.856</v>
      </c>
      <c r="N62" s="109">
        <f t="shared" si="14"/>
        <v>2.7776983047429475E-2</v>
      </c>
      <c r="O62" s="109">
        <f t="shared" si="15"/>
        <v>6.7220298974779329</v>
      </c>
      <c r="P62" s="210">
        <f t="shared" si="16"/>
        <v>3</v>
      </c>
      <c r="Q62" s="211">
        <f t="shared" si="17"/>
        <v>1</v>
      </c>
      <c r="R62" s="211">
        <f t="shared" si="18"/>
        <v>242</v>
      </c>
      <c r="T62">
        <v>526</v>
      </c>
      <c r="U62">
        <v>3653</v>
      </c>
      <c r="V62" t="s">
        <v>236</v>
      </c>
      <c r="W62">
        <v>3600.1030000000001</v>
      </c>
      <c r="X62">
        <v>1358.5070000000001</v>
      </c>
      <c r="Y62">
        <v>2.65</v>
      </c>
      <c r="Z62">
        <v>15.856</v>
      </c>
      <c r="AA62">
        <v>138.77024499999999</v>
      </c>
      <c r="AB62">
        <v>0.51247500000000001</v>
      </c>
      <c r="AC62">
        <v>43.738855999999998</v>
      </c>
      <c r="AD62" s="1">
        <v>602</v>
      </c>
      <c r="AE62">
        <v>1</v>
      </c>
      <c r="AF62">
        <v>242</v>
      </c>
      <c r="AG62">
        <v>107</v>
      </c>
      <c r="AH62">
        <v>25.942902</v>
      </c>
      <c r="AI62">
        <v>27109.8</v>
      </c>
      <c r="AJ62">
        <v>5531.1</v>
      </c>
      <c r="AK62">
        <v>3</v>
      </c>
      <c r="AL62">
        <v>441</v>
      </c>
      <c r="AM62">
        <v>0.94642857142857151</v>
      </c>
      <c r="AN62" t="s">
        <v>68</v>
      </c>
      <c r="AO62">
        <v>3600.1030000000001</v>
      </c>
      <c r="AP62" t="s">
        <v>483</v>
      </c>
      <c r="AQ62" t="s">
        <v>118</v>
      </c>
      <c r="AR62" t="s">
        <v>119</v>
      </c>
      <c r="AS62" t="s">
        <v>118</v>
      </c>
      <c r="AT62" t="s">
        <v>119</v>
      </c>
      <c r="AU62" t="s">
        <v>192</v>
      </c>
      <c r="AV62" t="s">
        <v>236</v>
      </c>
      <c r="AW62" t="s">
        <v>68</v>
      </c>
      <c r="AX62">
        <v>3653</v>
      </c>
      <c r="AY62" t="s">
        <v>314</v>
      </c>
      <c r="AZ62">
        <v>1</v>
      </c>
      <c r="BA62" t="s">
        <v>184</v>
      </c>
      <c r="BB62">
        <v>1</v>
      </c>
      <c r="BC62">
        <v>1</v>
      </c>
      <c r="BE62" t="s">
        <v>66</v>
      </c>
      <c r="BF62">
        <v>-1</v>
      </c>
      <c r="BG62" t="s">
        <v>289</v>
      </c>
      <c r="BI62" t="s">
        <v>118</v>
      </c>
      <c r="BJ62" t="s">
        <v>236</v>
      </c>
      <c r="BK62" t="s">
        <v>68</v>
      </c>
      <c r="BL62">
        <v>0.94642857142857151</v>
      </c>
      <c r="BM62">
        <v>3653</v>
      </c>
      <c r="BN62" t="s">
        <v>119</v>
      </c>
      <c r="BO62" t="s">
        <v>192</v>
      </c>
      <c r="BP62">
        <v>1</v>
      </c>
      <c r="BQ62">
        <v>3600.1030000000001</v>
      </c>
      <c r="BR62">
        <v>3.6929746719118355E-3</v>
      </c>
      <c r="BS62">
        <v>0.31518900899829067</v>
      </c>
      <c r="BT62">
        <v>0.16721743794552543</v>
      </c>
      <c r="BU62">
        <v>15.856</v>
      </c>
      <c r="BV62">
        <v>2.7776983047429475E-2</v>
      </c>
      <c r="BW62">
        <v>6.7220298974779329</v>
      </c>
      <c r="BX62">
        <v>3</v>
      </c>
      <c r="BY62">
        <v>1</v>
      </c>
      <c r="BZ62">
        <v>242</v>
      </c>
    </row>
    <row r="63" spans="1:78" ht="16.5">
      <c r="A63" s="115" t="str">
        <f t="shared" si="1"/>
        <v>영종운수</v>
      </c>
      <c r="B63" s="116" t="str">
        <f t="shared" si="2"/>
        <v>이향철</v>
      </c>
      <c r="C63" s="117" t="str">
        <f t="shared" si="3"/>
        <v>B</v>
      </c>
      <c r="D63" s="118">
        <f t="shared" si="4"/>
        <v>0.90681463824882513</v>
      </c>
      <c r="E63" s="119">
        <f t="shared" si="5"/>
        <v>8117</v>
      </c>
      <c r="F63" s="120" t="str">
        <f t="shared" si="6"/>
        <v>203</v>
      </c>
      <c r="G63" s="121" t="str">
        <f t="shared" si="7"/>
        <v>71바7514</v>
      </c>
      <c r="H63" s="122">
        <f t="shared" si="8"/>
        <v>3</v>
      </c>
      <c r="I63" s="123">
        <f t="shared" si="9"/>
        <v>3048.2779999999998</v>
      </c>
      <c r="J63" s="124">
        <f t="shared" si="10"/>
        <v>6.9717509967801546E-3</v>
      </c>
      <c r="K63" s="124">
        <f t="shared" si="11"/>
        <v>0.29013639991497137</v>
      </c>
      <c r="L63" s="124">
        <f t="shared" si="12"/>
        <v>0.19125552197010903</v>
      </c>
      <c r="M63" s="125">
        <f t="shared" si="13"/>
        <v>11.185</v>
      </c>
      <c r="N63" s="126">
        <f t="shared" si="14"/>
        <v>0</v>
      </c>
      <c r="O63" s="126">
        <f t="shared" si="15"/>
        <v>3.8382326021445552</v>
      </c>
      <c r="P63" s="208">
        <f t="shared" si="16"/>
        <v>34</v>
      </c>
      <c r="Q63" s="209">
        <f t="shared" si="17"/>
        <v>0</v>
      </c>
      <c r="R63" s="209">
        <f t="shared" si="18"/>
        <v>117</v>
      </c>
      <c r="T63">
        <v>526</v>
      </c>
      <c r="U63">
        <v>8117</v>
      </c>
      <c r="V63" t="s">
        <v>237</v>
      </c>
      <c r="W63">
        <v>3048.2779999999998</v>
      </c>
      <c r="X63">
        <v>1279.1120000000001</v>
      </c>
      <c r="Y63">
        <v>2.383</v>
      </c>
      <c r="Z63">
        <v>11.185</v>
      </c>
      <c r="AA63">
        <v>137.25719699999999</v>
      </c>
      <c r="AB63">
        <v>0.95692299999999997</v>
      </c>
      <c r="AC63">
        <v>39.823309000000002</v>
      </c>
      <c r="AD63" s="1">
        <v>583</v>
      </c>
      <c r="AE63">
        <v>0</v>
      </c>
      <c r="AF63">
        <v>117</v>
      </c>
      <c r="AG63">
        <v>93</v>
      </c>
      <c r="AH63">
        <v>22.208511000000001</v>
      </c>
      <c r="AI63">
        <v>13270.1</v>
      </c>
      <c r="AJ63">
        <v>543.9</v>
      </c>
      <c r="AK63">
        <v>34</v>
      </c>
      <c r="AL63">
        <v>7635</v>
      </c>
      <c r="AM63">
        <v>0.90681463824882513</v>
      </c>
      <c r="AN63" t="s">
        <v>68</v>
      </c>
      <c r="AO63">
        <v>2758.3719999999998</v>
      </c>
      <c r="AP63" t="s">
        <v>484</v>
      </c>
      <c r="AQ63" t="s">
        <v>118</v>
      </c>
      <c r="AR63" t="s">
        <v>120</v>
      </c>
      <c r="AS63" t="s">
        <v>118</v>
      </c>
      <c r="AT63" t="s">
        <v>120</v>
      </c>
      <c r="AU63" t="s">
        <v>199</v>
      </c>
      <c r="AV63" t="s">
        <v>237</v>
      </c>
      <c r="AW63" t="s">
        <v>68</v>
      </c>
      <c r="AX63">
        <v>8117</v>
      </c>
      <c r="AY63" t="s">
        <v>327</v>
      </c>
      <c r="AZ63">
        <v>5</v>
      </c>
      <c r="BA63" t="s">
        <v>485</v>
      </c>
      <c r="BB63">
        <v>3</v>
      </c>
      <c r="BC63">
        <v>1</v>
      </c>
      <c r="BE63" t="s">
        <v>68</v>
      </c>
      <c r="BF63">
        <v>0</v>
      </c>
      <c r="BG63" t="s">
        <v>252</v>
      </c>
      <c r="BI63" t="s">
        <v>118</v>
      </c>
      <c r="BJ63" t="s">
        <v>237</v>
      </c>
      <c r="BK63" t="s">
        <v>68</v>
      </c>
      <c r="BL63">
        <v>0.90681463824882513</v>
      </c>
      <c r="BM63">
        <v>8117</v>
      </c>
      <c r="BN63" t="s">
        <v>120</v>
      </c>
      <c r="BO63" t="s">
        <v>199</v>
      </c>
      <c r="BP63">
        <v>3</v>
      </c>
      <c r="BQ63">
        <v>3048.2779999999998</v>
      </c>
      <c r="BR63">
        <v>6.9717509967801546E-3</v>
      </c>
      <c r="BS63">
        <v>0.29013639991497137</v>
      </c>
      <c r="BT63">
        <v>0.19125552197010903</v>
      </c>
      <c r="BU63">
        <v>11.185</v>
      </c>
      <c r="BV63">
        <v>0</v>
      </c>
      <c r="BW63">
        <v>3.8382326021445552</v>
      </c>
      <c r="BX63">
        <v>34</v>
      </c>
      <c r="BY63">
        <v>0</v>
      </c>
      <c r="BZ63">
        <v>117</v>
      </c>
    </row>
    <row r="64" spans="1:78" ht="16.5">
      <c r="A64" s="98" t="str">
        <f t="shared" si="1"/>
        <v>영종운수</v>
      </c>
      <c r="B64" s="99" t="str">
        <f t="shared" si="2"/>
        <v>장용민</v>
      </c>
      <c r="C64" s="100" t="str">
        <f t="shared" si="3"/>
        <v>A</v>
      </c>
      <c r="D64" s="101">
        <f t="shared" si="4"/>
        <v>0.95163191191122698</v>
      </c>
      <c r="E64" s="102">
        <f t="shared" si="5"/>
        <v>6617</v>
      </c>
      <c r="F64" s="103" t="str">
        <f t="shared" si="6"/>
        <v>202</v>
      </c>
      <c r="G64" s="104" t="str">
        <f t="shared" si="7"/>
        <v>70바2514</v>
      </c>
      <c r="H64" s="105">
        <f t="shared" si="8"/>
        <v>12</v>
      </c>
      <c r="I64" s="106">
        <f t="shared" si="9"/>
        <v>4582.3629999999994</v>
      </c>
      <c r="J64" s="107">
        <f t="shared" si="10"/>
        <v>2.490810716117187E-2</v>
      </c>
      <c r="K64" s="107">
        <f t="shared" si="11"/>
        <v>0.30165198604031812</v>
      </c>
      <c r="L64" s="107">
        <f t="shared" si="12"/>
        <v>0.12744516311780626</v>
      </c>
      <c r="M64" s="108">
        <f t="shared" si="13"/>
        <v>15.006</v>
      </c>
      <c r="N64" s="109">
        <f t="shared" si="14"/>
        <v>2.1822801903733952E-2</v>
      </c>
      <c r="O64" s="109">
        <f t="shared" si="15"/>
        <v>5.6084600892596255</v>
      </c>
      <c r="P64" s="210">
        <f t="shared" si="16"/>
        <v>33</v>
      </c>
      <c r="Q64" s="211">
        <f t="shared" si="17"/>
        <v>1</v>
      </c>
      <c r="R64" s="211">
        <f t="shared" si="18"/>
        <v>257</v>
      </c>
      <c r="T64">
        <v>526</v>
      </c>
      <c r="U64">
        <v>6617</v>
      </c>
      <c r="V64" t="s">
        <v>238</v>
      </c>
      <c r="W64">
        <v>4582.3630000000003</v>
      </c>
      <c r="X64">
        <v>1734.54</v>
      </c>
      <c r="Y64">
        <v>2.6419999999999999</v>
      </c>
      <c r="Z64">
        <v>15.006</v>
      </c>
      <c r="AA64">
        <v>182.848579</v>
      </c>
      <c r="AB64">
        <v>4.5544120000000001</v>
      </c>
      <c r="AC64">
        <v>55.156637000000003</v>
      </c>
      <c r="AD64" s="1">
        <v>584</v>
      </c>
      <c r="AE64">
        <v>1</v>
      </c>
      <c r="AF64">
        <v>257</v>
      </c>
      <c r="AG64">
        <v>104</v>
      </c>
      <c r="AH64">
        <v>25.060970999999999</v>
      </c>
      <c r="AI64">
        <v>44366</v>
      </c>
      <c r="AJ64">
        <v>12722.2</v>
      </c>
      <c r="AK64">
        <v>33</v>
      </c>
      <c r="AL64">
        <v>8338</v>
      </c>
      <c r="AM64">
        <v>0.95163191191122698</v>
      </c>
      <c r="AN64" t="s">
        <v>66</v>
      </c>
      <c r="AO64">
        <v>1505.9670000000001</v>
      </c>
      <c r="AP64" t="s">
        <v>486</v>
      </c>
      <c r="AQ64" t="s">
        <v>118</v>
      </c>
      <c r="AR64" t="s">
        <v>119</v>
      </c>
      <c r="AS64" t="s">
        <v>118</v>
      </c>
      <c r="AT64" t="s">
        <v>119</v>
      </c>
      <c r="AU64" t="s">
        <v>177</v>
      </c>
      <c r="AV64" t="s">
        <v>238</v>
      </c>
      <c r="AW64" t="s">
        <v>66</v>
      </c>
      <c r="AX64">
        <v>6617</v>
      </c>
      <c r="AY64" t="s">
        <v>329</v>
      </c>
      <c r="AZ64">
        <v>10</v>
      </c>
      <c r="BA64" t="s">
        <v>487</v>
      </c>
      <c r="BB64">
        <v>12</v>
      </c>
      <c r="BC64">
        <v>1</v>
      </c>
      <c r="BE64" t="s">
        <v>67</v>
      </c>
      <c r="BF64">
        <v>3</v>
      </c>
      <c r="BG64" t="s">
        <v>278</v>
      </c>
      <c r="BI64" t="s">
        <v>118</v>
      </c>
      <c r="BJ64" t="s">
        <v>238</v>
      </c>
      <c r="BK64" t="s">
        <v>66</v>
      </c>
      <c r="BL64">
        <v>0.95163191191122698</v>
      </c>
      <c r="BM64">
        <v>6617</v>
      </c>
      <c r="BN64" t="s">
        <v>119</v>
      </c>
      <c r="BO64" t="s">
        <v>177</v>
      </c>
      <c r="BP64">
        <v>12</v>
      </c>
      <c r="BQ64">
        <v>4582.3629999999994</v>
      </c>
      <c r="BR64">
        <v>2.490810716117187E-2</v>
      </c>
      <c r="BS64">
        <v>0.30165198604031812</v>
      </c>
      <c r="BT64">
        <v>0.12744516311780624</v>
      </c>
      <c r="BU64">
        <v>15.006</v>
      </c>
      <c r="BV64">
        <v>2.1822801903733952E-2</v>
      </c>
      <c r="BW64">
        <v>5.6084600892596255</v>
      </c>
      <c r="BX64">
        <v>33</v>
      </c>
      <c r="BY64">
        <v>1</v>
      </c>
      <c r="BZ64">
        <v>257</v>
      </c>
    </row>
    <row r="65" spans="1:78" ht="16.5">
      <c r="A65" s="115" t="str">
        <f t="shared" si="1"/>
        <v>영종운수</v>
      </c>
      <c r="B65" s="116" t="str">
        <f t="shared" si="2"/>
        <v>전원배</v>
      </c>
      <c r="C65" s="117" t="str">
        <f t="shared" si="3"/>
        <v>D</v>
      </c>
      <c r="D65" s="118">
        <f t="shared" si="4"/>
        <v>0.83474326159697076</v>
      </c>
      <c r="E65" s="119">
        <f t="shared" si="5"/>
        <v>9232</v>
      </c>
      <c r="F65" s="120" t="str">
        <f t="shared" si="6"/>
        <v>203</v>
      </c>
      <c r="G65" s="121" t="str">
        <f t="shared" si="7"/>
        <v>71바7514</v>
      </c>
      <c r="H65" s="122">
        <f t="shared" si="8"/>
        <v>3</v>
      </c>
      <c r="I65" s="123">
        <f t="shared" si="9"/>
        <v>2853.1499999999996</v>
      </c>
      <c r="J65" s="124">
        <f t="shared" si="10"/>
        <v>3.0661448066932249E-2</v>
      </c>
      <c r="K65" s="124">
        <f t="shared" si="11"/>
        <v>0.28435145773216508</v>
      </c>
      <c r="L65" s="124">
        <f t="shared" si="12"/>
        <v>0.1685855983737273</v>
      </c>
      <c r="M65" s="125">
        <f t="shared" si="13"/>
        <v>12.6</v>
      </c>
      <c r="N65" s="126">
        <f t="shared" si="14"/>
        <v>3.5048980950878855E-2</v>
      </c>
      <c r="O65" s="126">
        <f t="shared" si="15"/>
        <v>1.9627429332492161</v>
      </c>
      <c r="P65" s="208">
        <f t="shared" si="16"/>
        <v>39</v>
      </c>
      <c r="Q65" s="209">
        <f t="shared" si="17"/>
        <v>1</v>
      </c>
      <c r="R65" s="209">
        <f t="shared" si="18"/>
        <v>56</v>
      </c>
      <c r="T65">
        <v>526</v>
      </c>
      <c r="U65">
        <v>9232</v>
      </c>
      <c r="V65" t="s">
        <v>239</v>
      </c>
      <c r="W65">
        <v>2853.15</v>
      </c>
      <c r="X65">
        <v>1320.1579999999999</v>
      </c>
      <c r="Y65">
        <v>2.161</v>
      </c>
      <c r="Z65">
        <v>12.6</v>
      </c>
      <c r="AA65">
        <v>134.50581299999999</v>
      </c>
      <c r="AB65">
        <v>4.1241430000000001</v>
      </c>
      <c r="AC65">
        <v>38.246924</v>
      </c>
      <c r="AD65" s="1">
        <v>481</v>
      </c>
      <c r="AE65">
        <v>1</v>
      </c>
      <c r="AF65">
        <v>56</v>
      </c>
      <c r="AG65">
        <v>98</v>
      </c>
      <c r="AH65">
        <v>21.212094</v>
      </c>
      <c r="AI65">
        <v>14443.3</v>
      </c>
      <c r="AJ65">
        <v>2407.6</v>
      </c>
      <c r="AK65">
        <v>39</v>
      </c>
      <c r="AL65">
        <v>12051</v>
      </c>
      <c r="AM65">
        <v>0.83474326159697076</v>
      </c>
      <c r="AN65" t="s">
        <v>67</v>
      </c>
      <c r="AO65">
        <v>2299.7289999999998</v>
      </c>
      <c r="AP65" t="s">
        <v>488</v>
      </c>
      <c r="AQ65" t="s">
        <v>118</v>
      </c>
      <c r="AR65" t="s">
        <v>120</v>
      </c>
      <c r="AS65" t="s">
        <v>118</v>
      </c>
      <c r="AT65" t="s">
        <v>120</v>
      </c>
      <c r="AU65" t="s">
        <v>199</v>
      </c>
      <c r="AV65" t="s">
        <v>239</v>
      </c>
      <c r="AW65" t="s">
        <v>67</v>
      </c>
      <c r="AX65">
        <v>9232</v>
      </c>
      <c r="AY65" t="s">
        <v>317</v>
      </c>
      <c r="AZ65">
        <v>2</v>
      </c>
      <c r="BA65" t="s">
        <v>282</v>
      </c>
      <c r="BB65">
        <v>3</v>
      </c>
      <c r="BC65">
        <v>1</v>
      </c>
      <c r="BE65" t="s">
        <v>69</v>
      </c>
      <c r="BF65">
        <v>-1</v>
      </c>
      <c r="BG65" t="s">
        <v>289</v>
      </c>
      <c r="BI65" t="s">
        <v>118</v>
      </c>
      <c r="BJ65" t="s">
        <v>239</v>
      </c>
      <c r="BK65" t="s">
        <v>67</v>
      </c>
      <c r="BL65">
        <v>0.83474326159697076</v>
      </c>
      <c r="BM65">
        <v>9232</v>
      </c>
      <c r="BN65" t="s">
        <v>120</v>
      </c>
      <c r="BO65" t="s">
        <v>199</v>
      </c>
      <c r="BP65">
        <v>3</v>
      </c>
      <c r="BQ65">
        <v>2853.1499999999996</v>
      </c>
      <c r="BR65">
        <v>3.0661448066932249E-2</v>
      </c>
      <c r="BS65">
        <v>0.28435145773216508</v>
      </c>
      <c r="BT65">
        <v>0.16858559837372727</v>
      </c>
      <c r="BU65">
        <v>12.6</v>
      </c>
      <c r="BV65">
        <v>3.5048980950878855E-2</v>
      </c>
      <c r="BW65">
        <v>1.9627429332492161</v>
      </c>
      <c r="BX65">
        <v>39</v>
      </c>
      <c r="BY65">
        <v>1</v>
      </c>
      <c r="BZ65">
        <v>56</v>
      </c>
    </row>
    <row r="66" spans="1:78" ht="16.5">
      <c r="A66" s="98" t="str">
        <f t="shared" si="1"/>
        <v>영종운수</v>
      </c>
      <c r="B66" s="99" t="str">
        <f t="shared" si="2"/>
        <v>정영진</v>
      </c>
      <c r="C66" s="100" t="str">
        <f t="shared" si="3"/>
        <v>C</v>
      </c>
      <c r="D66" s="101">
        <f t="shared" si="4"/>
        <v>0.86702331005811084</v>
      </c>
      <c r="E66" s="102">
        <f t="shared" si="5"/>
        <v>5823</v>
      </c>
      <c r="F66" s="103" t="str">
        <f t="shared" si="6"/>
        <v>202</v>
      </c>
      <c r="G66" s="104" t="str">
        <f t="shared" si="7"/>
        <v>73아1242</v>
      </c>
      <c r="H66" s="105">
        <f t="shared" si="8"/>
        <v>5</v>
      </c>
      <c r="I66" s="106">
        <f t="shared" si="9"/>
        <v>1003.3990000000001</v>
      </c>
      <c r="J66" s="107">
        <f t="shared" si="10"/>
        <v>1.5907685988128254E-2</v>
      </c>
      <c r="K66" s="107">
        <f t="shared" si="11"/>
        <v>0.32042642047200304</v>
      </c>
      <c r="L66" s="107">
        <f t="shared" si="12"/>
        <v>0.11859688917369858</v>
      </c>
      <c r="M66" s="108">
        <f t="shared" si="13"/>
        <v>14.972</v>
      </c>
      <c r="N66" s="109">
        <f t="shared" si="14"/>
        <v>9.9661251406469392E-2</v>
      </c>
      <c r="O66" s="109">
        <f t="shared" si="15"/>
        <v>7.5742551068916741</v>
      </c>
      <c r="P66" s="210">
        <f t="shared" si="16"/>
        <v>7</v>
      </c>
      <c r="Q66" s="211">
        <f t="shared" si="17"/>
        <v>1</v>
      </c>
      <c r="R66" s="211">
        <f t="shared" si="18"/>
        <v>76</v>
      </c>
      <c r="T66">
        <v>526</v>
      </c>
      <c r="U66">
        <v>5823</v>
      </c>
      <c r="V66" t="s">
        <v>489</v>
      </c>
      <c r="W66">
        <v>1003.399</v>
      </c>
      <c r="X66">
        <v>404.27499999999998</v>
      </c>
      <c r="Y66">
        <v>2.4820000000000002</v>
      </c>
      <c r="Z66">
        <v>14.972</v>
      </c>
      <c r="AA66">
        <v>41.838329000000002</v>
      </c>
      <c r="AB66">
        <v>0.665551</v>
      </c>
      <c r="AC66">
        <v>13.406105999999999</v>
      </c>
      <c r="AD66" s="1">
        <v>119</v>
      </c>
      <c r="AE66">
        <v>1</v>
      </c>
      <c r="AF66">
        <v>76</v>
      </c>
      <c r="AG66">
        <v>103</v>
      </c>
      <c r="AH66">
        <v>23.982769000000001</v>
      </c>
      <c r="AI66">
        <v>7918.9</v>
      </c>
      <c r="AJ66">
        <v>1836.6</v>
      </c>
      <c r="AK66">
        <v>7</v>
      </c>
      <c r="AL66">
        <v>3241</v>
      </c>
      <c r="AM66">
        <v>0.86702331005811084</v>
      </c>
      <c r="AN66" t="s">
        <v>69</v>
      </c>
      <c r="AO66">
        <v>226.64699999999999</v>
      </c>
      <c r="AP66" t="s">
        <v>490</v>
      </c>
      <c r="AQ66" t="s">
        <v>118</v>
      </c>
      <c r="AR66" t="s">
        <v>119</v>
      </c>
      <c r="AS66" t="s">
        <v>118</v>
      </c>
      <c r="AT66" t="s">
        <v>119</v>
      </c>
      <c r="AU66" t="s">
        <v>187</v>
      </c>
      <c r="AV66" t="s">
        <v>489</v>
      </c>
      <c r="AW66" t="s">
        <v>69</v>
      </c>
      <c r="AX66">
        <v>5823</v>
      </c>
      <c r="AY66" t="s">
        <v>334</v>
      </c>
      <c r="AZ66">
        <v>6</v>
      </c>
      <c r="BA66" t="s">
        <v>491</v>
      </c>
      <c r="BB66">
        <v>5</v>
      </c>
      <c r="BC66">
        <v>1</v>
      </c>
      <c r="BE66" t="s">
        <v>312</v>
      </c>
      <c r="BF66" t="s">
        <v>313</v>
      </c>
      <c r="BG66" t="s">
        <v>312</v>
      </c>
      <c r="BI66" t="s">
        <v>118</v>
      </c>
      <c r="BJ66" t="s">
        <v>489</v>
      </c>
      <c r="BK66" t="s">
        <v>69</v>
      </c>
      <c r="BL66">
        <v>0.86702331005811084</v>
      </c>
      <c r="BM66">
        <v>5823</v>
      </c>
      <c r="BN66" t="s">
        <v>119</v>
      </c>
      <c r="BO66" t="s">
        <v>187</v>
      </c>
      <c r="BP66">
        <v>5</v>
      </c>
      <c r="BQ66">
        <v>1003.3990000000001</v>
      </c>
      <c r="BR66">
        <v>1.5907685988128254E-2</v>
      </c>
      <c r="BS66">
        <v>0.32042642047200304</v>
      </c>
      <c r="BT66">
        <v>0.11859688917369859</v>
      </c>
      <c r="BU66">
        <v>14.972</v>
      </c>
      <c r="BV66">
        <v>9.9661251406469392E-2</v>
      </c>
      <c r="BW66">
        <v>7.5742551068916741</v>
      </c>
      <c r="BX66">
        <v>7</v>
      </c>
      <c r="BY66">
        <v>1</v>
      </c>
      <c r="BZ66">
        <v>76</v>
      </c>
    </row>
    <row r="67" spans="1:78" ht="16.5">
      <c r="A67" s="115" t="str">
        <f t="shared" si="1"/>
        <v>영종운수</v>
      </c>
      <c r="B67" s="116" t="str">
        <f t="shared" si="2"/>
        <v>정완구</v>
      </c>
      <c r="C67" s="117" t="str">
        <f t="shared" si="3"/>
        <v>A</v>
      </c>
      <c r="D67" s="118">
        <f t="shared" si="4"/>
        <v>0.98310344827586205</v>
      </c>
      <c r="E67" s="119">
        <f t="shared" si="5"/>
        <v>2589</v>
      </c>
      <c r="F67" s="120" t="str">
        <f t="shared" si="6"/>
        <v>202</v>
      </c>
      <c r="G67" s="121" t="str">
        <f t="shared" si="7"/>
        <v>73아1278</v>
      </c>
      <c r="H67" s="122">
        <f t="shared" si="8"/>
        <v>1</v>
      </c>
      <c r="I67" s="123">
        <f t="shared" si="9"/>
        <v>3851.6129999999998</v>
      </c>
      <c r="J67" s="124">
        <f t="shared" si="10"/>
        <v>2.319544950326945E-2</v>
      </c>
      <c r="K67" s="124">
        <f t="shared" si="11"/>
        <v>0.30804325665422849</v>
      </c>
      <c r="L67" s="124">
        <f t="shared" si="12"/>
        <v>9.9438858473060512E-2</v>
      </c>
      <c r="M67" s="125">
        <f t="shared" si="13"/>
        <v>14.256</v>
      </c>
      <c r="N67" s="126">
        <f t="shared" si="14"/>
        <v>2.5963148426386556E-2</v>
      </c>
      <c r="O67" s="126">
        <f t="shared" si="15"/>
        <v>1.1423785307610086</v>
      </c>
      <c r="P67" s="208">
        <f t="shared" si="16"/>
        <v>13</v>
      </c>
      <c r="Q67" s="209">
        <f t="shared" si="17"/>
        <v>1</v>
      </c>
      <c r="R67" s="209">
        <f t="shared" si="18"/>
        <v>44</v>
      </c>
      <c r="T67">
        <v>526</v>
      </c>
      <c r="U67">
        <v>2589</v>
      </c>
      <c r="V67" t="s">
        <v>240</v>
      </c>
      <c r="W67">
        <v>3851.6129999999998</v>
      </c>
      <c r="X67">
        <v>1350.9349999999999</v>
      </c>
      <c r="Y67">
        <v>2.851</v>
      </c>
      <c r="Z67">
        <v>14.256</v>
      </c>
      <c r="AA67">
        <v>151.11774399999999</v>
      </c>
      <c r="AB67">
        <v>3.5052439999999998</v>
      </c>
      <c r="AC67">
        <v>46.550801999999997</v>
      </c>
      <c r="AD67" s="1">
        <v>383</v>
      </c>
      <c r="AE67">
        <v>1</v>
      </c>
      <c r="AF67">
        <v>44</v>
      </c>
      <c r="AG67">
        <v>98</v>
      </c>
      <c r="AH67">
        <v>25.487496</v>
      </c>
      <c r="AI67">
        <v>25001.8</v>
      </c>
      <c r="AJ67">
        <v>3774</v>
      </c>
      <c r="AK67">
        <v>13</v>
      </c>
      <c r="AL67">
        <v>3255</v>
      </c>
      <c r="AM67">
        <v>0.98310344827586205</v>
      </c>
      <c r="AN67" t="s">
        <v>66</v>
      </c>
      <c r="AO67">
        <v>3851.6129999999998</v>
      </c>
      <c r="AP67" t="s">
        <v>492</v>
      </c>
      <c r="AQ67" t="s">
        <v>118</v>
      </c>
      <c r="AR67" t="s">
        <v>119</v>
      </c>
      <c r="AS67" t="s">
        <v>118</v>
      </c>
      <c r="AT67" t="s">
        <v>119</v>
      </c>
      <c r="AU67" t="s">
        <v>189</v>
      </c>
      <c r="AV67" t="s">
        <v>240</v>
      </c>
      <c r="AW67" t="s">
        <v>66</v>
      </c>
      <c r="AX67">
        <v>2589</v>
      </c>
      <c r="AY67" t="s">
        <v>329</v>
      </c>
      <c r="AZ67">
        <v>5</v>
      </c>
      <c r="BA67" t="s">
        <v>359</v>
      </c>
      <c r="BB67">
        <v>1</v>
      </c>
      <c r="BC67">
        <v>1</v>
      </c>
      <c r="BE67" t="s">
        <v>66</v>
      </c>
      <c r="BF67">
        <v>0</v>
      </c>
      <c r="BG67" t="s">
        <v>252</v>
      </c>
      <c r="BI67" t="s">
        <v>118</v>
      </c>
      <c r="BJ67" t="s">
        <v>240</v>
      </c>
      <c r="BK67" t="s">
        <v>66</v>
      </c>
      <c r="BL67">
        <v>0.98310344827586205</v>
      </c>
      <c r="BM67">
        <v>2589</v>
      </c>
      <c r="BN67" t="s">
        <v>119</v>
      </c>
      <c r="BO67" t="s">
        <v>189</v>
      </c>
      <c r="BP67">
        <v>1</v>
      </c>
      <c r="BQ67">
        <v>3851.6129999999998</v>
      </c>
      <c r="BR67">
        <v>2.319544950326945E-2</v>
      </c>
      <c r="BS67">
        <v>0.30804325665422849</v>
      </c>
      <c r="BT67">
        <v>9.9438858473060512E-2</v>
      </c>
      <c r="BU67">
        <v>14.256</v>
      </c>
      <c r="BV67">
        <v>2.5963148426386556E-2</v>
      </c>
      <c r="BW67">
        <v>1.1423785307610086</v>
      </c>
      <c r="BX67">
        <v>13</v>
      </c>
      <c r="BY67">
        <v>1</v>
      </c>
      <c r="BZ67">
        <v>44</v>
      </c>
    </row>
    <row r="68" spans="1:78" ht="16.5">
      <c r="A68" s="98" t="str">
        <f t="shared" si="1"/>
        <v>영종운수</v>
      </c>
      <c r="B68" s="99" t="str">
        <f t="shared" si="2"/>
        <v>정유석</v>
      </c>
      <c r="C68" s="100" t="str">
        <f t="shared" si="3"/>
        <v>S</v>
      </c>
      <c r="D68" s="101">
        <f t="shared" si="4"/>
        <v>1.016875</v>
      </c>
      <c r="E68" s="102">
        <f t="shared" si="5"/>
        <v>3335</v>
      </c>
      <c r="F68" s="103" t="str">
        <f t="shared" si="6"/>
        <v>e음13</v>
      </c>
      <c r="G68" s="104" t="str">
        <f t="shared" si="7"/>
        <v>73아9158</v>
      </c>
      <c r="H68" s="105">
        <f t="shared" si="8"/>
        <v>1</v>
      </c>
      <c r="I68" s="106">
        <f t="shared" si="9"/>
        <v>2063.4670000000001</v>
      </c>
      <c r="J68" s="107">
        <f t="shared" si="10"/>
        <v>7.0622713632521074E-3</v>
      </c>
      <c r="K68" s="107">
        <f t="shared" si="11"/>
        <v>0.27890956113003529</v>
      </c>
      <c r="L68" s="107">
        <f t="shared" si="12"/>
        <v>0.22486426969755269</v>
      </c>
      <c r="M68" s="108">
        <f t="shared" si="13"/>
        <v>3.887</v>
      </c>
      <c r="N68" s="109">
        <f t="shared" si="14"/>
        <v>0</v>
      </c>
      <c r="O68" s="109">
        <f t="shared" si="15"/>
        <v>2.5200306086794697</v>
      </c>
      <c r="P68" s="210">
        <f t="shared" si="16"/>
        <v>1</v>
      </c>
      <c r="Q68" s="211">
        <f t="shared" si="17"/>
        <v>0</v>
      </c>
      <c r="R68" s="211">
        <f t="shared" si="18"/>
        <v>52</v>
      </c>
      <c r="T68">
        <v>526</v>
      </c>
      <c r="U68">
        <v>3335</v>
      </c>
      <c r="V68" t="s">
        <v>393</v>
      </c>
      <c r="W68">
        <v>2063.4670000000001</v>
      </c>
      <c r="X68">
        <v>634.18499999999995</v>
      </c>
      <c r="Y68">
        <v>3.254</v>
      </c>
      <c r="Z68">
        <v>3.887</v>
      </c>
      <c r="AA68">
        <v>105.248009</v>
      </c>
      <c r="AB68">
        <v>0.74329000000000001</v>
      </c>
      <c r="AC68">
        <v>29.354676000000001</v>
      </c>
      <c r="AD68" s="1">
        <v>464</v>
      </c>
      <c r="AE68">
        <v>0</v>
      </c>
      <c r="AF68">
        <v>52</v>
      </c>
      <c r="AG68">
        <v>66</v>
      </c>
      <c r="AH68">
        <v>19.605758000000002</v>
      </c>
      <c r="AI68">
        <v>55.6</v>
      </c>
      <c r="AJ68">
        <v>0</v>
      </c>
      <c r="AK68">
        <v>1</v>
      </c>
      <c r="AL68">
        <v>9</v>
      </c>
      <c r="AM68">
        <v>1.016875</v>
      </c>
      <c r="AN68" t="s">
        <v>71</v>
      </c>
      <c r="AO68">
        <v>2063.4670000000001</v>
      </c>
      <c r="AP68" t="s">
        <v>493</v>
      </c>
      <c r="AQ68" t="s">
        <v>118</v>
      </c>
      <c r="AR68" t="s">
        <v>123</v>
      </c>
      <c r="AS68" t="s">
        <v>118</v>
      </c>
      <c r="AT68" t="s">
        <v>123</v>
      </c>
      <c r="AU68" t="s">
        <v>285</v>
      </c>
      <c r="AV68" t="s">
        <v>393</v>
      </c>
      <c r="AW68" t="s">
        <v>71</v>
      </c>
      <c r="AX68">
        <v>3335</v>
      </c>
      <c r="AY68" t="s">
        <v>407</v>
      </c>
      <c r="AZ68">
        <v>2</v>
      </c>
      <c r="BA68" t="s">
        <v>494</v>
      </c>
      <c r="BB68">
        <v>1</v>
      </c>
      <c r="BC68">
        <v>1</v>
      </c>
      <c r="BE68" t="s">
        <v>68</v>
      </c>
      <c r="BF68">
        <v>2</v>
      </c>
      <c r="BG68" t="s">
        <v>278</v>
      </c>
      <c r="BI68" t="s">
        <v>118</v>
      </c>
      <c r="BJ68" t="s">
        <v>393</v>
      </c>
      <c r="BK68" t="s">
        <v>71</v>
      </c>
      <c r="BL68">
        <v>1.016875</v>
      </c>
      <c r="BM68">
        <v>3335</v>
      </c>
      <c r="BN68" t="s">
        <v>123</v>
      </c>
      <c r="BO68" t="s">
        <v>285</v>
      </c>
      <c r="BP68">
        <v>1</v>
      </c>
      <c r="BQ68">
        <v>2063.4670000000001</v>
      </c>
      <c r="BR68">
        <v>7.0622713632521074E-3</v>
      </c>
      <c r="BS68">
        <v>0.27890956113003529</v>
      </c>
      <c r="BT68">
        <v>0.22486426969755269</v>
      </c>
      <c r="BU68">
        <v>3.887</v>
      </c>
      <c r="BV68">
        <v>0</v>
      </c>
      <c r="BW68">
        <v>2.5200306086794697</v>
      </c>
      <c r="BX68">
        <v>1</v>
      </c>
      <c r="BY68">
        <v>0</v>
      </c>
      <c r="BZ68">
        <v>52</v>
      </c>
    </row>
    <row r="69" spans="1:78" ht="16.5">
      <c r="A69" s="115" t="str">
        <f t="shared" si="1"/>
        <v>영종운수</v>
      </c>
      <c r="B69" s="116" t="str">
        <f t="shared" si="2"/>
        <v>정윤호</v>
      </c>
      <c r="C69" s="117" t="str">
        <f t="shared" si="3"/>
        <v>B</v>
      </c>
      <c r="D69" s="118">
        <f t="shared" si="4"/>
        <v>0.92812499999999998</v>
      </c>
      <c r="E69" s="119">
        <f t="shared" si="5"/>
        <v>6298</v>
      </c>
      <c r="F69" s="120" t="str">
        <f t="shared" si="6"/>
        <v>e음13</v>
      </c>
      <c r="G69" s="121" t="str">
        <f t="shared" si="7"/>
        <v>73아9158</v>
      </c>
      <c r="H69" s="122">
        <f t="shared" si="8"/>
        <v>1</v>
      </c>
      <c r="I69" s="123">
        <f t="shared" si="9"/>
        <v>2642.8429999999998</v>
      </c>
      <c r="J69" s="124">
        <f t="shared" si="10"/>
        <v>1.4327623754689746E-2</v>
      </c>
      <c r="K69" s="124">
        <f t="shared" si="11"/>
        <v>0.31779180012361175</v>
      </c>
      <c r="L69" s="124">
        <f t="shared" si="12"/>
        <v>0.13394666274160064</v>
      </c>
      <c r="M69" s="125">
        <f t="shared" si="13"/>
        <v>5.3109999999999999</v>
      </c>
      <c r="N69" s="126">
        <f t="shared" si="14"/>
        <v>0</v>
      </c>
      <c r="O69" s="126">
        <f t="shared" si="15"/>
        <v>4.3513746370858959</v>
      </c>
      <c r="P69" s="208">
        <f t="shared" si="16"/>
        <v>11</v>
      </c>
      <c r="Q69" s="209">
        <f t="shared" si="17"/>
        <v>0</v>
      </c>
      <c r="R69" s="209">
        <f t="shared" si="18"/>
        <v>117</v>
      </c>
      <c r="T69">
        <v>526</v>
      </c>
      <c r="U69">
        <v>6298</v>
      </c>
      <c r="V69" t="s">
        <v>495</v>
      </c>
      <c r="W69">
        <v>2662.9520000000002</v>
      </c>
      <c r="X69">
        <v>896.26400000000001</v>
      </c>
      <c r="Y69">
        <v>2.9710000000000001</v>
      </c>
      <c r="Z69">
        <v>5.3109999999999999</v>
      </c>
      <c r="AA69">
        <v>140.86690400000001</v>
      </c>
      <c r="AB69">
        <v>2.0182880000000001</v>
      </c>
      <c r="AC69">
        <v>44.766347000000003</v>
      </c>
      <c r="AD69" s="1">
        <v>354</v>
      </c>
      <c r="AE69">
        <v>0</v>
      </c>
      <c r="AF69">
        <v>117</v>
      </c>
      <c r="AG69">
        <v>91</v>
      </c>
      <c r="AH69">
        <v>18.904028</v>
      </c>
      <c r="AI69">
        <v>539.79999999999995</v>
      </c>
      <c r="AJ69">
        <v>1.4</v>
      </c>
      <c r="AK69">
        <v>11</v>
      </c>
      <c r="AL69">
        <v>2277</v>
      </c>
      <c r="AM69">
        <v>0.92812499999999998</v>
      </c>
      <c r="AN69" t="s">
        <v>68</v>
      </c>
      <c r="AO69">
        <v>2642.8429999999998</v>
      </c>
      <c r="AP69" t="s">
        <v>496</v>
      </c>
      <c r="AQ69" t="s">
        <v>118</v>
      </c>
      <c r="AR69" t="s">
        <v>123</v>
      </c>
      <c r="AS69" t="s">
        <v>118</v>
      </c>
      <c r="AT69" t="s">
        <v>123</v>
      </c>
      <c r="AU69" t="s">
        <v>285</v>
      </c>
      <c r="AV69" t="s">
        <v>495</v>
      </c>
      <c r="AW69" t="s">
        <v>68</v>
      </c>
      <c r="AX69">
        <v>6298</v>
      </c>
      <c r="AY69" t="s">
        <v>381</v>
      </c>
      <c r="AZ69">
        <v>2</v>
      </c>
      <c r="BA69" t="s">
        <v>382</v>
      </c>
      <c r="BB69">
        <v>1</v>
      </c>
      <c r="BC69">
        <v>1</v>
      </c>
      <c r="BE69" t="s">
        <v>312</v>
      </c>
      <c r="BF69" t="s">
        <v>313</v>
      </c>
      <c r="BG69" t="s">
        <v>312</v>
      </c>
      <c r="BI69" t="s">
        <v>118</v>
      </c>
      <c r="BJ69" t="s">
        <v>495</v>
      </c>
      <c r="BK69" t="s">
        <v>68</v>
      </c>
      <c r="BL69">
        <v>0.92812499999999998</v>
      </c>
      <c r="BM69">
        <v>6298</v>
      </c>
      <c r="BN69" t="s">
        <v>123</v>
      </c>
      <c r="BO69" t="s">
        <v>285</v>
      </c>
      <c r="BP69">
        <v>1</v>
      </c>
      <c r="BQ69">
        <v>2642.8429999999998</v>
      </c>
      <c r="BR69">
        <v>1.4327623754689746E-2</v>
      </c>
      <c r="BS69">
        <v>0.31779180012361175</v>
      </c>
      <c r="BT69">
        <v>0.13293517870393456</v>
      </c>
      <c r="BU69">
        <v>5.3109999999999999</v>
      </c>
      <c r="BV69">
        <v>0</v>
      </c>
      <c r="BW69">
        <v>4.3513746370858959</v>
      </c>
      <c r="BX69">
        <v>11</v>
      </c>
      <c r="BY69">
        <v>0</v>
      </c>
      <c r="BZ69">
        <v>117</v>
      </c>
    </row>
    <row r="70" spans="1:78" ht="16.5">
      <c r="A70" s="98" t="str">
        <f t="shared" si="1"/>
        <v>영종운수</v>
      </c>
      <c r="B70" s="99" t="str">
        <f t="shared" si="2"/>
        <v>조문기</v>
      </c>
      <c r="C70" s="100" t="str">
        <f t="shared" si="3"/>
        <v>D</v>
      </c>
      <c r="D70" s="101">
        <f t="shared" si="4"/>
        <v>0.84875</v>
      </c>
      <c r="E70" s="102">
        <f t="shared" si="5"/>
        <v>2499</v>
      </c>
      <c r="F70" s="103" t="str">
        <f t="shared" si="6"/>
        <v>e음13</v>
      </c>
      <c r="G70" s="104" t="str">
        <f t="shared" si="7"/>
        <v>73아1568</v>
      </c>
      <c r="H70" s="105">
        <f t="shared" si="8"/>
        <v>1</v>
      </c>
      <c r="I70" s="106">
        <f t="shared" si="9"/>
        <v>2135.7809999999999</v>
      </c>
      <c r="J70" s="107">
        <f t="shared" si="10"/>
        <v>1.462793446724771E-2</v>
      </c>
      <c r="K70" s="107">
        <f t="shared" si="11"/>
        <v>0.40961898961760257</v>
      </c>
      <c r="L70" s="107">
        <f t="shared" si="12"/>
        <v>0.17323873561942915</v>
      </c>
      <c r="M70" s="108">
        <f t="shared" si="13"/>
        <v>10.192</v>
      </c>
      <c r="N70" s="109">
        <f t="shared" si="14"/>
        <v>9.3642559794286026E-2</v>
      </c>
      <c r="O70" s="109">
        <f t="shared" si="15"/>
        <v>16.387447964000053</v>
      </c>
      <c r="P70" s="210">
        <f t="shared" si="16"/>
        <v>58</v>
      </c>
      <c r="Q70" s="211">
        <f t="shared" si="17"/>
        <v>2</v>
      </c>
      <c r="R70" s="211">
        <f t="shared" si="18"/>
        <v>350</v>
      </c>
      <c r="T70">
        <v>526</v>
      </c>
      <c r="U70">
        <v>2499</v>
      </c>
      <c r="V70" t="s">
        <v>349</v>
      </c>
      <c r="W70">
        <v>2135.7809999999999</v>
      </c>
      <c r="X70">
        <v>786.38</v>
      </c>
      <c r="Y70">
        <v>2.7160000000000002</v>
      </c>
      <c r="Z70">
        <v>10.192</v>
      </c>
      <c r="AA70">
        <v>128.69137499999999</v>
      </c>
      <c r="AB70">
        <v>1.8824890000000001</v>
      </c>
      <c r="AC70">
        <v>52.714430999999998</v>
      </c>
      <c r="AD70" s="1">
        <v>370</v>
      </c>
      <c r="AE70">
        <v>2</v>
      </c>
      <c r="AF70">
        <v>350</v>
      </c>
      <c r="AG70">
        <v>74</v>
      </c>
      <c r="AH70">
        <v>16.596146999999998</v>
      </c>
      <c r="AI70">
        <v>1863.4</v>
      </c>
      <c r="AJ70">
        <v>0</v>
      </c>
      <c r="AK70">
        <v>58</v>
      </c>
      <c r="AL70">
        <v>29408</v>
      </c>
      <c r="AM70">
        <v>0.84875</v>
      </c>
      <c r="AN70" t="s">
        <v>67</v>
      </c>
      <c r="AO70">
        <v>2135.7809999999999</v>
      </c>
      <c r="AP70" t="s">
        <v>497</v>
      </c>
      <c r="AQ70" t="s">
        <v>118</v>
      </c>
      <c r="AR70" t="s">
        <v>123</v>
      </c>
      <c r="AS70" t="s">
        <v>118</v>
      </c>
      <c r="AT70" t="s">
        <v>123</v>
      </c>
      <c r="AU70" t="s">
        <v>205</v>
      </c>
      <c r="AV70" t="s">
        <v>349</v>
      </c>
      <c r="AW70" t="s">
        <v>67</v>
      </c>
      <c r="AX70">
        <v>2499</v>
      </c>
      <c r="AY70" t="s">
        <v>356</v>
      </c>
      <c r="AZ70">
        <v>1</v>
      </c>
      <c r="BA70" t="s">
        <v>357</v>
      </c>
      <c r="BB70">
        <v>1</v>
      </c>
      <c r="BC70">
        <v>1</v>
      </c>
      <c r="BE70" t="s">
        <v>69</v>
      </c>
      <c r="BF70">
        <v>-1</v>
      </c>
      <c r="BG70" t="s">
        <v>289</v>
      </c>
      <c r="BI70" t="s">
        <v>118</v>
      </c>
      <c r="BJ70" t="s">
        <v>349</v>
      </c>
      <c r="BK70" t="s">
        <v>67</v>
      </c>
      <c r="BL70">
        <v>0.84875</v>
      </c>
      <c r="BM70">
        <v>2499</v>
      </c>
      <c r="BN70" t="s">
        <v>123</v>
      </c>
      <c r="BO70" t="s">
        <v>205</v>
      </c>
      <c r="BP70">
        <v>1</v>
      </c>
      <c r="BQ70">
        <v>2135.7809999999999</v>
      </c>
      <c r="BR70">
        <v>1.462793446724771E-2</v>
      </c>
      <c r="BS70">
        <v>0.40961898961760257</v>
      </c>
      <c r="BT70">
        <v>0.17323873561942915</v>
      </c>
      <c r="BU70">
        <v>10.192</v>
      </c>
      <c r="BV70">
        <v>9.3642559794286026E-2</v>
      </c>
      <c r="BW70">
        <v>16.387447964000053</v>
      </c>
      <c r="BX70">
        <v>58</v>
      </c>
      <c r="BY70">
        <v>2</v>
      </c>
      <c r="BZ70">
        <v>350</v>
      </c>
    </row>
    <row r="71" spans="1:78" ht="16.5">
      <c r="A71" s="115" t="str">
        <f t="shared" ref="A71:A79" si="19">BI71</f>
        <v>영종운수</v>
      </c>
      <c r="B71" s="116" t="str">
        <f t="shared" ref="B71:B79" si="20">IF(BJ71="NULL", E71, BJ71)</f>
        <v>조선민</v>
      </c>
      <c r="C71" s="117" t="str">
        <f t="shared" ref="C71:C79" si="21">BK71</f>
        <v>C</v>
      </c>
      <c r="D71" s="118">
        <f t="shared" ref="D71:D79" si="22">BL71</f>
        <v>0.85066666666666668</v>
      </c>
      <c r="E71" s="119">
        <f t="shared" ref="E71:E79" si="23">U71</f>
        <v>7788</v>
      </c>
      <c r="F71" s="120" t="str">
        <f t="shared" ref="F71:F79" si="24">BN71</f>
        <v>202</v>
      </c>
      <c r="G71" s="121" t="str">
        <f t="shared" ref="G71:G79" si="25">BO71</f>
        <v>73아1213</v>
      </c>
      <c r="H71" s="122">
        <f t="shared" ref="H71:H79" si="26">BP71</f>
        <v>1</v>
      </c>
      <c r="I71" s="123">
        <f t="shared" ref="I71:I79" si="27">BQ71</f>
        <v>3193.3620000000001</v>
      </c>
      <c r="J71" s="124">
        <f t="shared" ref="J71:J79" si="28">AB71/AA71</f>
        <v>1.6871978716224242E-2</v>
      </c>
      <c r="K71" s="124">
        <f t="shared" ref="K71:K79" si="29">AC71/AA71</f>
        <v>0.31752089152745355</v>
      </c>
      <c r="L71" s="124">
        <f t="shared" ref="L71:L79" si="30">AD71/I71</f>
        <v>0.15031180304644445</v>
      </c>
      <c r="M71" s="125">
        <f t="shared" ref="M71:M79" si="31">Z71</f>
        <v>17</v>
      </c>
      <c r="N71" s="126">
        <f t="shared" ref="N71:N79" si="32">BV71</f>
        <v>3.1314958968009267E-2</v>
      </c>
      <c r="O71" s="126">
        <f t="shared" ref="O71:O79" si="33">BW71</f>
        <v>7.703479906130279</v>
      </c>
      <c r="P71" s="208">
        <f t="shared" ref="P71:P79" si="34">AK71</f>
        <v>11</v>
      </c>
      <c r="Q71" s="209">
        <f t="shared" ref="Q71:Q79" si="35">AE71</f>
        <v>1</v>
      </c>
      <c r="R71" s="209">
        <f t="shared" ref="R71:R79" si="36">AF71</f>
        <v>246</v>
      </c>
      <c r="T71">
        <v>526</v>
      </c>
      <c r="U71">
        <v>7788</v>
      </c>
      <c r="V71" t="s">
        <v>241</v>
      </c>
      <c r="W71">
        <v>3193.3620000000001</v>
      </c>
      <c r="X71">
        <v>1251.5119999999999</v>
      </c>
      <c r="Y71">
        <v>2.552</v>
      </c>
      <c r="Z71">
        <v>17</v>
      </c>
      <c r="AA71">
        <v>124.580527</v>
      </c>
      <c r="AB71">
        <v>2.1019199999999998</v>
      </c>
      <c r="AC71">
        <v>39.556919999999998</v>
      </c>
      <c r="AD71" s="1">
        <v>480</v>
      </c>
      <c r="AE71">
        <v>1</v>
      </c>
      <c r="AF71">
        <v>246</v>
      </c>
      <c r="AG71">
        <v>105</v>
      </c>
      <c r="AH71">
        <v>25.632914</v>
      </c>
      <c r="AI71">
        <v>26077</v>
      </c>
      <c r="AJ71">
        <v>3665.9</v>
      </c>
      <c r="AK71">
        <v>11</v>
      </c>
      <c r="AL71">
        <v>1681</v>
      </c>
      <c r="AM71">
        <v>0.85066666666666668</v>
      </c>
      <c r="AN71" t="s">
        <v>69</v>
      </c>
      <c r="AO71">
        <v>3193.3620000000001</v>
      </c>
      <c r="AP71" t="s">
        <v>498</v>
      </c>
      <c r="AQ71" t="s">
        <v>118</v>
      </c>
      <c r="AR71" t="s">
        <v>119</v>
      </c>
      <c r="AS71" t="s">
        <v>118</v>
      </c>
      <c r="AT71" t="s">
        <v>119</v>
      </c>
      <c r="AU71" t="s">
        <v>182</v>
      </c>
      <c r="AV71" t="s">
        <v>241</v>
      </c>
      <c r="AW71" t="s">
        <v>69</v>
      </c>
      <c r="AX71">
        <v>7788</v>
      </c>
      <c r="AY71" t="s">
        <v>334</v>
      </c>
      <c r="AZ71">
        <v>9</v>
      </c>
      <c r="BA71" t="s">
        <v>499</v>
      </c>
      <c r="BB71">
        <v>1</v>
      </c>
      <c r="BC71">
        <v>1</v>
      </c>
      <c r="BE71" t="s">
        <v>69</v>
      </c>
      <c r="BF71">
        <v>0</v>
      </c>
      <c r="BG71" t="s">
        <v>252</v>
      </c>
      <c r="BI71" t="s">
        <v>118</v>
      </c>
      <c r="BJ71" t="s">
        <v>241</v>
      </c>
      <c r="BK71" t="s">
        <v>69</v>
      </c>
      <c r="BL71">
        <v>0.85066666666666668</v>
      </c>
      <c r="BM71">
        <v>7788</v>
      </c>
      <c r="BN71" t="s">
        <v>119</v>
      </c>
      <c r="BO71" t="s">
        <v>182</v>
      </c>
      <c r="BP71">
        <v>1</v>
      </c>
      <c r="BQ71">
        <v>3193.3620000000001</v>
      </c>
      <c r="BR71">
        <v>1.6871978716224242E-2</v>
      </c>
      <c r="BS71">
        <v>0.31752089152745355</v>
      </c>
      <c r="BT71">
        <v>0.15031180304644445</v>
      </c>
      <c r="BU71">
        <v>17</v>
      </c>
      <c r="BV71">
        <v>3.1314958968009267E-2</v>
      </c>
      <c r="BW71">
        <v>7.703479906130279</v>
      </c>
      <c r="BX71">
        <v>11</v>
      </c>
      <c r="BY71">
        <v>1</v>
      </c>
      <c r="BZ71">
        <v>246</v>
      </c>
    </row>
    <row r="72" spans="1:78" ht="16.5">
      <c r="A72" s="98" t="str">
        <f t="shared" si="19"/>
        <v>영종운수</v>
      </c>
      <c r="B72" s="99" t="str">
        <f t="shared" si="20"/>
        <v>조시형</v>
      </c>
      <c r="C72" s="100" t="str">
        <f t="shared" si="21"/>
        <v>D</v>
      </c>
      <c r="D72" s="101">
        <f t="shared" si="22"/>
        <v>0.82407407407407407</v>
      </c>
      <c r="E72" s="102">
        <f t="shared" si="23"/>
        <v>1685</v>
      </c>
      <c r="F72" s="103" t="str">
        <f t="shared" si="24"/>
        <v>202</v>
      </c>
      <c r="G72" s="104" t="str">
        <f t="shared" si="25"/>
        <v>73아1216</v>
      </c>
      <c r="H72" s="105">
        <f t="shared" si="26"/>
        <v>1</v>
      </c>
      <c r="I72" s="106">
        <f t="shared" si="27"/>
        <v>3713.7869999999998</v>
      </c>
      <c r="J72" s="107">
        <f t="shared" si="28"/>
        <v>4.2601161253777373E-2</v>
      </c>
      <c r="K72" s="107">
        <f t="shared" si="29"/>
        <v>0.30214075518343197</v>
      </c>
      <c r="L72" s="107">
        <f t="shared" si="30"/>
        <v>0.11659257787266744</v>
      </c>
      <c r="M72" s="108">
        <f t="shared" si="31"/>
        <v>16.861000000000001</v>
      </c>
      <c r="N72" s="109">
        <f t="shared" si="32"/>
        <v>0</v>
      </c>
      <c r="O72" s="109">
        <f t="shared" si="33"/>
        <v>8.8588817829347786</v>
      </c>
      <c r="P72" s="210">
        <f t="shared" si="34"/>
        <v>20</v>
      </c>
      <c r="Q72" s="211">
        <f t="shared" si="35"/>
        <v>0</v>
      </c>
      <c r="R72" s="211">
        <f t="shared" si="36"/>
        <v>329</v>
      </c>
      <c r="T72">
        <v>526</v>
      </c>
      <c r="U72">
        <v>1685</v>
      </c>
      <c r="V72" t="s">
        <v>242</v>
      </c>
      <c r="W72">
        <v>3713.7869999999998</v>
      </c>
      <c r="X72">
        <v>1668.7560000000001</v>
      </c>
      <c r="Y72">
        <v>2.2250000000000001</v>
      </c>
      <c r="Z72">
        <v>16.861000000000001</v>
      </c>
      <c r="AA72">
        <v>150.484419</v>
      </c>
      <c r="AB72">
        <v>6.4108109999999998</v>
      </c>
      <c r="AC72">
        <v>45.467475999999998</v>
      </c>
      <c r="AD72" s="1">
        <v>433</v>
      </c>
      <c r="AE72">
        <v>0</v>
      </c>
      <c r="AF72">
        <v>329</v>
      </c>
      <c r="AG72">
        <v>108</v>
      </c>
      <c r="AH72">
        <v>24.678879999999999</v>
      </c>
      <c r="AI72">
        <v>25474.3</v>
      </c>
      <c r="AJ72">
        <v>7377.5</v>
      </c>
      <c r="AK72">
        <v>20</v>
      </c>
      <c r="AL72">
        <v>9830</v>
      </c>
      <c r="AM72">
        <v>0.82407407407407407</v>
      </c>
      <c r="AN72" t="s">
        <v>67</v>
      </c>
      <c r="AO72">
        <v>3713.7869999999998</v>
      </c>
      <c r="AP72" t="s">
        <v>500</v>
      </c>
      <c r="AQ72" t="s">
        <v>118</v>
      </c>
      <c r="AR72" t="s">
        <v>119</v>
      </c>
      <c r="AS72" t="s">
        <v>118</v>
      </c>
      <c r="AT72" t="s">
        <v>119</v>
      </c>
      <c r="AU72" t="s">
        <v>183</v>
      </c>
      <c r="AV72" t="s">
        <v>242</v>
      </c>
      <c r="AW72" t="s">
        <v>67</v>
      </c>
      <c r="AX72">
        <v>1685</v>
      </c>
      <c r="AY72" t="s">
        <v>330</v>
      </c>
      <c r="AZ72">
        <v>5</v>
      </c>
      <c r="BA72" t="s">
        <v>358</v>
      </c>
      <c r="BB72">
        <v>1</v>
      </c>
      <c r="BC72">
        <v>1</v>
      </c>
      <c r="BE72" t="s">
        <v>67</v>
      </c>
      <c r="BF72">
        <v>0</v>
      </c>
      <c r="BG72" t="s">
        <v>252</v>
      </c>
      <c r="BI72" t="s">
        <v>118</v>
      </c>
      <c r="BJ72" t="s">
        <v>242</v>
      </c>
      <c r="BK72" t="s">
        <v>67</v>
      </c>
      <c r="BL72">
        <v>0.82407407407407407</v>
      </c>
      <c r="BM72">
        <v>1685</v>
      </c>
      <c r="BN72" t="s">
        <v>119</v>
      </c>
      <c r="BO72" t="s">
        <v>183</v>
      </c>
      <c r="BP72">
        <v>1</v>
      </c>
      <c r="BQ72">
        <v>3713.7869999999998</v>
      </c>
      <c r="BR72">
        <v>4.2601161253777373E-2</v>
      </c>
      <c r="BS72">
        <v>0.30214075518343197</v>
      </c>
      <c r="BT72">
        <v>0.11659257787266744</v>
      </c>
      <c r="BU72">
        <v>16.861000000000001</v>
      </c>
      <c r="BV72">
        <v>0</v>
      </c>
      <c r="BW72">
        <v>8.8588817829347786</v>
      </c>
      <c r="BX72">
        <v>20</v>
      </c>
      <c r="BY72">
        <v>0</v>
      </c>
      <c r="BZ72">
        <v>329</v>
      </c>
    </row>
    <row r="73" spans="1:78" ht="16.5">
      <c r="A73" s="115" t="str">
        <f t="shared" si="19"/>
        <v>영종운수</v>
      </c>
      <c r="B73" s="116" t="str">
        <f t="shared" si="20"/>
        <v>조원준</v>
      </c>
      <c r="C73" s="117" t="str">
        <f t="shared" si="21"/>
        <v>B</v>
      </c>
      <c r="D73" s="118">
        <f t="shared" si="22"/>
        <v>0.91968528929968474</v>
      </c>
      <c r="E73" s="119">
        <f t="shared" si="23"/>
        <v>2002</v>
      </c>
      <c r="F73" s="120" t="str">
        <f t="shared" si="24"/>
        <v>203</v>
      </c>
      <c r="G73" s="121" t="str">
        <f t="shared" si="25"/>
        <v>73아1218</v>
      </c>
      <c r="H73" s="122">
        <f t="shared" si="26"/>
        <v>7</v>
      </c>
      <c r="I73" s="123">
        <f t="shared" si="27"/>
        <v>2080.4480000000003</v>
      </c>
      <c r="J73" s="124">
        <f t="shared" si="28"/>
        <v>2.0592481395033415E-2</v>
      </c>
      <c r="K73" s="124">
        <f t="shared" si="29"/>
        <v>0.24064433995164747</v>
      </c>
      <c r="L73" s="124">
        <f t="shared" si="30"/>
        <v>0.13410573107330725</v>
      </c>
      <c r="M73" s="125">
        <f t="shared" si="31"/>
        <v>12.047000000000001</v>
      </c>
      <c r="N73" s="126">
        <f t="shared" si="32"/>
        <v>0.43259913249453957</v>
      </c>
      <c r="O73" s="126">
        <f t="shared" si="33"/>
        <v>7.834850955178883</v>
      </c>
      <c r="P73" s="208">
        <f t="shared" si="34"/>
        <v>5</v>
      </c>
      <c r="Q73" s="209">
        <f t="shared" si="35"/>
        <v>9</v>
      </c>
      <c r="R73" s="209">
        <f t="shared" si="36"/>
        <v>163</v>
      </c>
      <c r="T73">
        <v>526</v>
      </c>
      <c r="U73">
        <v>2002</v>
      </c>
      <c r="V73" t="s">
        <v>276</v>
      </c>
      <c r="W73">
        <v>2080.8000000000002</v>
      </c>
      <c r="X73">
        <v>841.88599999999997</v>
      </c>
      <c r="Y73">
        <v>2.472</v>
      </c>
      <c r="Z73">
        <v>12.047000000000001</v>
      </c>
      <c r="AA73">
        <v>93.142199000000005</v>
      </c>
      <c r="AB73">
        <v>1.918029</v>
      </c>
      <c r="AC73">
        <v>22.414142999999999</v>
      </c>
      <c r="AD73" s="1">
        <v>279</v>
      </c>
      <c r="AE73">
        <v>9</v>
      </c>
      <c r="AF73">
        <v>163</v>
      </c>
      <c r="AG73">
        <v>79</v>
      </c>
      <c r="AH73">
        <v>22.340035</v>
      </c>
      <c r="AI73">
        <v>7242.3</v>
      </c>
      <c r="AJ73">
        <v>0</v>
      </c>
      <c r="AK73">
        <v>5</v>
      </c>
      <c r="AL73">
        <v>375</v>
      </c>
      <c r="AM73">
        <v>0.91968528929968474</v>
      </c>
      <c r="AN73" t="s">
        <v>68</v>
      </c>
      <c r="AO73">
        <v>604.45000000000005</v>
      </c>
      <c r="AP73" t="s">
        <v>501</v>
      </c>
      <c r="AQ73" t="s">
        <v>118</v>
      </c>
      <c r="AR73" t="s">
        <v>120</v>
      </c>
      <c r="AS73" t="s">
        <v>118</v>
      </c>
      <c r="AT73" t="s">
        <v>120</v>
      </c>
      <c r="AU73" t="s">
        <v>200</v>
      </c>
      <c r="AV73" t="s">
        <v>276</v>
      </c>
      <c r="AW73" t="s">
        <v>68</v>
      </c>
      <c r="AX73">
        <v>2002</v>
      </c>
      <c r="AY73" t="s">
        <v>327</v>
      </c>
      <c r="AZ73">
        <v>4</v>
      </c>
      <c r="BA73" t="s">
        <v>343</v>
      </c>
      <c r="BB73">
        <v>7</v>
      </c>
      <c r="BC73">
        <v>1</v>
      </c>
      <c r="BE73" t="s">
        <v>68</v>
      </c>
      <c r="BF73">
        <v>0</v>
      </c>
      <c r="BG73" t="s">
        <v>252</v>
      </c>
      <c r="BI73" t="s">
        <v>118</v>
      </c>
      <c r="BJ73" t="s">
        <v>276</v>
      </c>
      <c r="BK73" t="s">
        <v>68</v>
      </c>
      <c r="BL73">
        <v>0.91968528929968474</v>
      </c>
      <c r="BM73">
        <v>2002</v>
      </c>
      <c r="BN73" t="s">
        <v>120</v>
      </c>
      <c r="BO73" t="s">
        <v>200</v>
      </c>
      <c r="BP73">
        <v>7</v>
      </c>
      <c r="BQ73">
        <v>2080.4480000000003</v>
      </c>
      <c r="BR73">
        <v>2.0592481395033415E-2</v>
      </c>
      <c r="BS73">
        <v>0.24064433995164747</v>
      </c>
      <c r="BT73">
        <v>0.13408304498269896</v>
      </c>
      <c r="BU73">
        <v>12.047000000000001</v>
      </c>
      <c r="BV73">
        <v>0.43259913249453957</v>
      </c>
      <c r="BW73">
        <v>7.834850955178883</v>
      </c>
      <c r="BX73">
        <v>5</v>
      </c>
      <c r="BY73">
        <v>9</v>
      </c>
      <c r="BZ73">
        <v>163</v>
      </c>
    </row>
    <row r="74" spans="1:78" ht="16.5">
      <c r="A74" s="98" t="str">
        <f t="shared" si="19"/>
        <v>영종운수</v>
      </c>
      <c r="B74" s="99" t="str">
        <f t="shared" si="20"/>
        <v>조종만</v>
      </c>
      <c r="C74" s="100" t="str">
        <f t="shared" si="21"/>
        <v>B</v>
      </c>
      <c r="D74" s="101">
        <f t="shared" si="22"/>
        <v>0.90518894167234953</v>
      </c>
      <c r="E74" s="102">
        <f t="shared" si="23"/>
        <v>5365</v>
      </c>
      <c r="F74" s="103" t="str">
        <f t="shared" si="24"/>
        <v>202</v>
      </c>
      <c r="G74" s="104" t="str">
        <f t="shared" si="25"/>
        <v>70바2514</v>
      </c>
      <c r="H74" s="105">
        <f t="shared" si="26"/>
        <v>10</v>
      </c>
      <c r="I74" s="106">
        <f t="shared" si="27"/>
        <v>4351.201</v>
      </c>
      <c r="J74" s="107">
        <f t="shared" si="28"/>
        <v>2.2712787851607102E-2</v>
      </c>
      <c r="K74" s="107">
        <f t="shared" si="29"/>
        <v>0.34390376874983575</v>
      </c>
      <c r="L74" s="107">
        <f t="shared" si="30"/>
        <v>0.1707574529423026</v>
      </c>
      <c r="M74" s="108">
        <f t="shared" si="31"/>
        <v>16.673999999999999</v>
      </c>
      <c r="N74" s="109">
        <f t="shared" si="32"/>
        <v>0.110778744106917</v>
      </c>
      <c r="O74" s="109">
        <f t="shared" si="33"/>
        <v>24.925217424056324</v>
      </c>
      <c r="P74" s="210">
        <f t="shared" si="34"/>
        <v>40</v>
      </c>
      <c r="Q74" s="211">
        <f t="shared" si="35"/>
        <v>214</v>
      </c>
      <c r="R74" s="211">
        <f t="shared" si="36"/>
        <v>1056</v>
      </c>
      <c r="T74">
        <v>526</v>
      </c>
      <c r="U74">
        <v>5365</v>
      </c>
      <c r="V74" t="s">
        <v>243</v>
      </c>
      <c r="W74">
        <v>4351.201</v>
      </c>
      <c r="X74">
        <v>1740.412</v>
      </c>
      <c r="Y74">
        <v>2.5</v>
      </c>
      <c r="Z74">
        <v>16.673999999999999</v>
      </c>
      <c r="AA74">
        <v>174.65553</v>
      </c>
      <c r="AB74">
        <v>3.9669140000000001</v>
      </c>
      <c r="AC74">
        <v>60.064695</v>
      </c>
      <c r="AD74" s="1">
        <v>743</v>
      </c>
      <c r="AE74">
        <v>214</v>
      </c>
      <c r="AF74">
        <v>1056</v>
      </c>
      <c r="AG74">
        <v>130</v>
      </c>
      <c r="AH74">
        <v>24.913043999999999</v>
      </c>
      <c r="AI74">
        <v>40983.5</v>
      </c>
      <c r="AJ74">
        <v>8335.1</v>
      </c>
      <c r="AK74">
        <v>40</v>
      </c>
      <c r="AL74">
        <v>13563</v>
      </c>
      <c r="AM74">
        <v>0.90518894167234953</v>
      </c>
      <c r="AN74" t="s">
        <v>68</v>
      </c>
      <c r="AO74">
        <v>1079.086</v>
      </c>
      <c r="AP74" t="s">
        <v>502</v>
      </c>
      <c r="AQ74" t="s">
        <v>118</v>
      </c>
      <c r="AR74" t="s">
        <v>119</v>
      </c>
      <c r="AS74" t="s">
        <v>118</v>
      </c>
      <c r="AT74" t="s">
        <v>119</v>
      </c>
      <c r="AU74" t="s">
        <v>177</v>
      </c>
      <c r="AV74" t="s">
        <v>243</v>
      </c>
      <c r="AW74" t="s">
        <v>68</v>
      </c>
      <c r="AX74">
        <v>5365</v>
      </c>
      <c r="AY74" t="s">
        <v>314</v>
      </c>
      <c r="AZ74">
        <v>10</v>
      </c>
      <c r="BA74" t="s">
        <v>335</v>
      </c>
      <c r="BB74">
        <v>10</v>
      </c>
      <c r="BC74">
        <v>1</v>
      </c>
      <c r="BE74" t="s">
        <v>71</v>
      </c>
      <c r="BF74">
        <v>-2</v>
      </c>
      <c r="BG74" t="s">
        <v>289</v>
      </c>
      <c r="BI74" t="s">
        <v>118</v>
      </c>
      <c r="BJ74" t="s">
        <v>243</v>
      </c>
      <c r="BK74" t="s">
        <v>68</v>
      </c>
      <c r="BL74">
        <v>0.90518894167234953</v>
      </c>
      <c r="BM74">
        <v>5365</v>
      </c>
      <c r="BN74" t="s">
        <v>119</v>
      </c>
      <c r="BO74" t="s">
        <v>177</v>
      </c>
      <c r="BP74">
        <v>10</v>
      </c>
      <c r="BQ74">
        <v>4351.201</v>
      </c>
      <c r="BR74">
        <v>2.2712787851607102E-2</v>
      </c>
      <c r="BS74">
        <v>0.34390376874983575</v>
      </c>
      <c r="BT74">
        <v>0.1707574529423026</v>
      </c>
      <c r="BU74">
        <v>16.673999999999999</v>
      </c>
      <c r="BV74">
        <v>0.110778744106917</v>
      </c>
      <c r="BW74">
        <v>24.925217424056324</v>
      </c>
      <c r="BX74">
        <v>40</v>
      </c>
      <c r="BY74">
        <v>214</v>
      </c>
      <c r="BZ74">
        <v>1056</v>
      </c>
    </row>
    <row r="75" spans="1:78" ht="16.5">
      <c r="A75" s="115" t="str">
        <f t="shared" si="19"/>
        <v>영종운수</v>
      </c>
      <c r="B75" s="116" t="str">
        <f t="shared" si="20"/>
        <v>주치만</v>
      </c>
      <c r="C75" s="117" t="str">
        <f t="shared" si="21"/>
        <v>C</v>
      </c>
      <c r="D75" s="118">
        <f t="shared" si="22"/>
        <v>0.85839936779108339</v>
      </c>
      <c r="E75" s="119">
        <f t="shared" si="23"/>
        <v>416</v>
      </c>
      <c r="F75" s="120" t="str">
        <f t="shared" si="24"/>
        <v>202</v>
      </c>
      <c r="G75" s="121" t="str">
        <f t="shared" si="25"/>
        <v>73아1281</v>
      </c>
      <c r="H75" s="122">
        <f t="shared" si="26"/>
        <v>7</v>
      </c>
      <c r="I75" s="123">
        <f t="shared" si="27"/>
        <v>2321.1590000000001</v>
      </c>
      <c r="J75" s="124">
        <f t="shared" si="28"/>
        <v>2.0605485478193495E-2</v>
      </c>
      <c r="K75" s="124">
        <f t="shared" si="29"/>
        <v>0.32613002535490693</v>
      </c>
      <c r="L75" s="124">
        <f t="shared" si="30"/>
        <v>0.22704174940191515</v>
      </c>
      <c r="M75" s="125">
        <f t="shared" si="31"/>
        <v>17.669</v>
      </c>
      <c r="N75" s="126">
        <f t="shared" si="32"/>
        <v>0.38773733294444712</v>
      </c>
      <c r="O75" s="126">
        <f t="shared" si="33"/>
        <v>16.414213761314929</v>
      </c>
      <c r="P75" s="208">
        <f t="shared" si="34"/>
        <v>11</v>
      </c>
      <c r="Q75" s="209">
        <f t="shared" si="35"/>
        <v>9</v>
      </c>
      <c r="R75" s="209">
        <f t="shared" si="36"/>
        <v>381</v>
      </c>
      <c r="T75">
        <v>526</v>
      </c>
      <c r="U75">
        <v>416</v>
      </c>
      <c r="V75" t="s">
        <v>277</v>
      </c>
      <c r="W75">
        <v>2321.1590000000001</v>
      </c>
      <c r="X75">
        <v>940.38800000000003</v>
      </c>
      <c r="Y75">
        <v>2.468</v>
      </c>
      <c r="Z75">
        <v>17.669</v>
      </c>
      <c r="AA75">
        <v>88.810817</v>
      </c>
      <c r="AB75">
        <v>1.82999</v>
      </c>
      <c r="AC75">
        <v>28.963874000000001</v>
      </c>
      <c r="AD75" s="1">
        <v>527</v>
      </c>
      <c r="AE75">
        <v>9</v>
      </c>
      <c r="AF75">
        <v>381</v>
      </c>
      <c r="AG75">
        <v>108</v>
      </c>
      <c r="AH75">
        <v>26.135994</v>
      </c>
      <c r="AI75">
        <v>20576</v>
      </c>
      <c r="AJ75">
        <v>5857.9</v>
      </c>
      <c r="AK75">
        <v>11</v>
      </c>
      <c r="AL75">
        <v>1546</v>
      </c>
      <c r="AM75">
        <v>0.85839936779108339</v>
      </c>
      <c r="AN75" t="s">
        <v>69</v>
      </c>
      <c r="AO75">
        <v>625.27499999999998</v>
      </c>
      <c r="AP75" t="s">
        <v>503</v>
      </c>
      <c r="AQ75" t="s">
        <v>118</v>
      </c>
      <c r="AR75" t="s">
        <v>119</v>
      </c>
      <c r="AS75" t="s">
        <v>118</v>
      </c>
      <c r="AT75" t="s">
        <v>119</v>
      </c>
      <c r="AU75" t="s">
        <v>191</v>
      </c>
      <c r="AV75" t="s">
        <v>277</v>
      </c>
      <c r="AW75" t="s">
        <v>69</v>
      </c>
      <c r="AX75">
        <v>416</v>
      </c>
      <c r="AY75" t="s">
        <v>334</v>
      </c>
      <c r="AZ75">
        <v>7</v>
      </c>
      <c r="BA75" t="s">
        <v>504</v>
      </c>
      <c r="BB75">
        <v>7</v>
      </c>
      <c r="BC75">
        <v>1</v>
      </c>
      <c r="BE75" t="s">
        <v>67</v>
      </c>
      <c r="BF75">
        <v>1</v>
      </c>
      <c r="BG75" t="s">
        <v>278</v>
      </c>
      <c r="BI75" t="s">
        <v>118</v>
      </c>
      <c r="BJ75" t="s">
        <v>277</v>
      </c>
      <c r="BK75" t="s">
        <v>69</v>
      </c>
      <c r="BL75">
        <v>0.85839936779108339</v>
      </c>
      <c r="BM75">
        <v>416</v>
      </c>
      <c r="BN75" t="s">
        <v>119</v>
      </c>
      <c r="BO75" t="s">
        <v>191</v>
      </c>
      <c r="BP75">
        <v>7</v>
      </c>
      <c r="BQ75">
        <v>2321.1590000000001</v>
      </c>
      <c r="BR75">
        <v>2.0605485478193495E-2</v>
      </c>
      <c r="BS75">
        <v>0.32613002535490693</v>
      </c>
      <c r="BT75">
        <v>0.22704174940191515</v>
      </c>
      <c r="BU75">
        <v>17.669</v>
      </c>
      <c r="BV75">
        <v>0.38773733294444712</v>
      </c>
      <c r="BW75">
        <v>16.414213761314929</v>
      </c>
      <c r="BX75">
        <v>11</v>
      </c>
      <c r="BY75">
        <v>9</v>
      </c>
      <c r="BZ75">
        <v>381</v>
      </c>
    </row>
    <row r="76" spans="1:78" ht="16.5">
      <c r="A76" s="98" t="str">
        <f t="shared" si="19"/>
        <v>영종운수</v>
      </c>
      <c r="B76" s="99" t="str">
        <f t="shared" si="20"/>
        <v>최규철</v>
      </c>
      <c r="C76" s="100" t="str">
        <f t="shared" si="21"/>
        <v>B</v>
      </c>
      <c r="D76" s="101">
        <f t="shared" si="22"/>
        <v>0.93111815567434053</v>
      </c>
      <c r="E76" s="102">
        <f t="shared" si="23"/>
        <v>3959</v>
      </c>
      <c r="F76" s="103" t="str">
        <f t="shared" si="24"/>
        <v>202</v>
      </c>
      <c r="G76" s="104" t="str">
        <f t="shared" si="25"/>
        <v>73아1280</v>
      </c>
      <c r="H76" s="105">
        <f t="shared" si="26"/>
        <v>11</v>
      </c>
      <c r="I76" s="106">
        <f t="shared" si="27"/>
        <v>3875.9810000000002</v>
      </c>
      <c r="J76" s="107">
        <f t="shared" si="28"/>
        <v>1.1092940734860392E-2</v>
      </c>
      <c r="K76" s="107">
        <f t="shared" si="29"/>
        <v>0.28980989729864559</v>
      </c>
      <c r="L76" s="107">
        <f t="shared" si="30"/>
        <v>0.18756541892233217</v>
      </c>
      <c r="M76" s="108">
        <f t="shared" si="31"/>
        <v>13.584</v>
      </c>
      <c r="N76" s="109">
        <f t="shared" si="32"/>
        <v>0</v>
      </c>
      <c r="O76" s="109">
        <f t="shared" si="33"/>
        <v>1.1222173218732499</v>
      </c>
      <c r="P76" s="210">
        <f t="shared" si="34"/>
        <v>13</v>
      </c>
      <c r="Q76" s="211">
        <f t="shared" si="35"/>
        <v>68</v>
      </c>
      <c r="R76" s="211">
        <f t="shared" si="36"/>
        <v>58</v>
      </c>
      <c r="T76">
        <v>526</v>
      </c>
      <c r="U76">
        <v>3959</v>
      </c>
      <c r="V76" t="s">
        <v>244</v>
      </c>
      <c r="W76">
        <v>3875.9810000000002</v>
      </c>
      <c r="X76">
        <v>1474.8420000000001</v>
      </c>
      <c r="Y76">
        <v>2.6280000000000001</v>
      </c>
      <c r="Z76">
        <v>13.584</v>
      </c>
      <c r="AA76">
        <v>152.77247399999999</v>
      </c>
      <c r="AB76">
        <v>1.694696</v>
      </c>
      <c r="AC76">
        <v>44.274974999999998</v>
      </c>
      <c r="AD76" s="1">
        <v>727</v>
      </c>
      <c r="AE76">
        <v>68</v>
      </c>
      <c r="AF76">
        <v>58</v>
      </c>
      <c r="AG76">
        <v>103</v>
      </c>
      <c r="AH76">
        <v>25.370937999999999</v>
      </c>
      <c r="AI76">
        <v>32678</v>
      </c>
      <c r="AJ76">
        <v>7620.4</v>
      </c>
      <c r="AK76">
        <v>13</v>
      </c>
      <c r="AL76">
        <v>939</v>
      </c>
      <c r="AM76">
        <v>0.93111815567434053</v>
      </c>
      <c r="AN76" t="s">
        <v>68</v>
      </c>
      <c r="AO76">
        <v>898.92</v>
      </c>
      <c r="AP76" t="s">
        <v>505</v>
      </c>
      <c r="AQ76" t="s">
        <v>118</v>
      </c>
      <c r="AR76" t="s">
        <v>119</v>
      </c>
      <c r="AS76" t="s">
        <v>118</v>
      </c>
      <c r="AT76" t="s">
        <v>119</v>
      </c>
      <c r="AU76" t="s">
        <v>190</v>
      </c>
      <c r="AV76" t="s">
        <v>244</v>
      </c>
      <c r="AW76" t="s">
        <v>68</v>
      </c>
      <c r="AX76">
        <v>3959</v>
      </c>
      <c r="AY76" t="s">
        <v>314</v>
      </c>
      <c r="AZ76">
        <v>6</v>
      </c>
      <c r="BA76" t="s">
        <v>320</v>
      </c>
      <c r="BB76">
        <v>11</v>
      </c>
      <c r="BC76">
        <v>1</v>
      </c>
      <c r="BE76" t="s">
        <v>68</v>
      </c>
      <c r="BF76">
        <v>0</v>
      </c>
      <c r="BG76" t="s">
        <v>252</v>
      </c>
      <c r="BI76" t="s">
        <v>118</v>
      </c>
      <c r="BJ76" t="s">
        <v>244</v>
      </c>
      <c r="BK76" t="s">
        <v>68</v>
      </c>
      <c r="BL76">
        <v>0.93111815567434053</v>
      </c>
      <c r="BM76">
        <v>3959</v>
      </c>
      <c r="BN76" t="s">
        <v>119</v>
      </c>
      <c r="BO76" t="s">
        <v>190</v>
      </c>
      <c r="BP76">
        <v>11</v>
      </c>
      <c r="BQ76">
        <v>3875.9810000000002</v>
      </c>
      <c r="BR76">
        <v>1.1092940734860392E-2</v>
      </c>
      <c r="BS76">
        <v>0.28980989729864559</v>
      </c>
      <c r="BT76">
        <v>0.18756541892233217</v>
      </c>
      <c r="BU76">
        <v>13.584</v>
      </c>
      <c r="BV76">
        <v>0</v>
      </c>
      <c r="BW76">
        <v>1.1222173218732499</v>
      </c>
      <c r="BX76">
        <v>13</v>
      </c>
      <c r="BY76">
        <v>68</v>
      </c>
      <c r="BZ76">
        <v>58</v>
      </c>
    </row>
    <row r="77" spans="1:78" ht="16.5">
      <c r="A77" s="115" t="str">
        <f t="shared" si="19"/>
        <v>영종운수</v>
      </c>
      <c r="B77" s="116" t="str">
        <f t="shared" si="20"/>
        <v>최성관</v>
      </c>
      <c r="C77" s="117" t="str">
        <f t="shared" si="21"/>
        <v>F</v>
      </c>
      <c r="D77" s="118">
        <f t="shared" si="22"/>
        <v>0.79142857142857159</v>
      </c>
      <c r="E77" s="119">
        <f t="shared" si="23"/>
        <v>949</v>
      </c>
      <c r="F77" s="120" t="str">
        <f t="shared" si="24"/>
        <v>203</v>
      </c>
      <c r="G77" s="121" t="str">
        <f t="shared" si="25"/>
        <v>70바2269</v>
      </c>
      <c r="H77" s="122">
        <f t="shared" si="26"/>
        <v>1</v>
      </c>
      <c r="I77" s="123">
        <f t="shared" si="27"/>
        <v>2625.5479999999998</v>
      </c>
      <c r="J77" s="124">
        <f t="shared" si="28"/>
        <v>3.2993782699236585E-2</v>
      </c>
      <c r="K77" s="124">
        <f t="shared" si="29"/>
        <v>0.28756277667543445</v>
      </c>
      <c r="L77" s="124">
        <f t="shared" si="30"/>
        <v>0.14663605464459231</v>
      </c>
      <c r="M77" s="125">
        <f t="shared" si="31"/>
        <v>13.462999999999999</v>
      </c>
      <c r="N77" s="126">
        <f t="shared" si="32"/>
        <v>8.3030285487067843</v>
      </c>
      <c r="O77" s="126">
        <f t="shared" si="33"/>
        <v>17.40589012274771</v>
      </c>
      <c r="P77" s="208">
        <f t="shared" si="34"/>
        <v>20</v>
      </c>
      <c r="Q77" s="209">
        <f t="shared" si="35"/>
        <v>218</v>
      </c>
      <c r="R77" s="209">
        <f t="shared" si="36"/>
        <v>457</v>
      </c>
      <c r="T77">
        <v>526</v>
      </c>
      <c r="U77">
        <v>949</v>
      </c>
      <c r="V77" t="s">
        <v>245</v>
      </c>
      <c r="W77">
        <v>2625.5479999999998</v>
      </c>
      <c r="X77">
        <v>1185.0409999999999</v>
      </c>
      <c r="Y77">
        <v>2.2160000000000002</v>
      </c>
      <c r="Z77">
        <v>13.462999999999999</v>
      </c>
      <c r="AA77">
        <v>132.96220199999999</v>
      </c>
      <c r="AB77">
        <v>4.3869259999999999</v>
      </c>
      <c r="AC77">
        <v>38.23498</v>
      </c>
      <c r="AD77" s="1">
        <v>385</v>
      </c>
      <c r="AE77">
        <v>218</v>
      </c>
      <c r="AF77">
        <v>457</v>
      </c>
      <c r="AG77">
        <v>101</v>
      </c>
      <c r="AH77">
        <v>19.746573999999999</v>
      </c>
      <c r="AI77">
        <v>13132.4</v>
      </c>
      <c r="AJ77">
        <v>855.6</v>
      </c>
      <c r="AK77">
        <v>20</v>
      </c>
      <c r="AL77">
        <v>4733</v>
      </c>
      <c r="AM77">
        <v>0.79142857142857159</v>
      </c>
      <c r="AN77" t="s">
        <v>70</v>
      </c>
      <c r="AO77">
        <v>2625.5479999999998</v>
      </c>
      <c r="AP77" t="s">
        <v>506</v>
      </c>
      <c r="AQ77" t="s">
        <v>118</v>
      </c>
      <c r="AR77" t="s">
        <v>120</v>
      </c>
      <c r="AS77" t="s">
        <v>118</v>
      </c>
      <c r="AT77" t="s">
        <v>120</v>
      </c>
      <c r="AU77" t="s">
        <v>195</v>
      </c>
      <c r="AV77" t="s">
        <v>245</v>
      </c>
      <c r="AW77" t="s">
        <v>70</v>
      </c>
      <c r="AX77">
        <v>949</v>
      </c>
      <c r="AY77" t="s">
        <v>319</v>
      </c>
      <c r="AZ77">
        <v>1</v>
      </c>
      <c r="BA77" t="s">
        <v>263</v>
      </c>
      <c r="BB77">
        <v>1</v>
      </c>
      <c r="BC77">
        <v>1</v>
      </c>
      <c r="BE77" t="s">
        <v>70</v>
      </c>
      <c r="BF77">
        <v>0</v>
      </c>
      <c r="BG77" t="s">
        <v>252</v>
      </c>
      <c r="BI77" t="s">
        <v>118</v>
      </c>
      <c r="BJ77" t="s">
        <v>245</v>
      </c>
      <c r="BK77" t="s">
        <v>70</v>
      </c>
      <c r="BL77">
        <v>0.79142857142857159</v>
      </c>
      <c r="BM77">
        <v>949</v>
      </c>
      <c r="BN77" t="s">
        <v>120</v>
      </c>
      <c r="BO77" t="s">
        <v>195</v>
      </c>
      <c r="BP77">
        <v>1</v>
      </c>
      <c r="BQ77">
        <v>2625.5479999999998</v>
      </c>
      <c r="BR77">
        <v>3.2993782699236585E-2</v>
      </c>
      <c r="BS77">
        <v>0.28756277667543445</v>
      </c>
      <c r="BT77">
        <v>0.14663605464459231</v>
      </c>
      <c r="BU77">
        <v>13.462999999999999</v>
      </c>
      <c r="BV77">
        <v>8.3030285487067843</v>
      </c>
      <c r="BW77">
        <v>17.40589012274771</v>
      </c>
      <c r="BX77">
        <v>20</v>
      </c>
      <c r="BY77">
        <v>218</v>
      </c>
      <c r="BZ77">
        <v>457</v>
      </c>
    </row>
    <row r="78" spans="1:78" ht="16.5">
      <c r="A78" s="98" t="str">
        <f t="shared" si="19"/>
        <v>영종운수</v>
      </c>
      <c r="B78" s="99" t="str">
        <f t="shared" si="20"/>
        <v>최영길</v>
      </c>
      <c r="C78" s="100" t="str">
        <f t="shared" si="21"/>
        <v>C</v>
      </c>
      <c r="D78" s="101">
        <f t="shared" si="22"/>
        <v>0.88470458932725082</v>
      </c>
      <c r="E78" s="102">
        <f t="shared" si="23"/>
        <v>1430</v>
      </c>
      <c r="F78" s="103" t="str">
        <f t="shared" si="24"/>
        <v>203</v>
      </c>
      <c r="G78" s="104" t="str">
        <f t="shared" si="25"/>
        <v>70바2526</v>
      </c>
      <c r="H78" s="105">
        <f t="shared" si="26"/>
        <v>8</v>
      </c>
      <c r="I78" s="106">
        <f t="shared" si="27"/>
        <v>2468.9450000000002</v>
      </c>
      <c r="J78" s="107">
        <f t="shared" si="28"/>
        <v>2.2220641083905725E-2</v>
      </c>
      <c r="K78" s="107">
        <f t="shared" si="29"/>
        <v>0.22267586865218866</v>
      </c>
      <c r="L78" s="107">
        <f t="shared" si="30"/>
        <v>9.8422605606848262E-2</v>
      </c>
      <c r="M78" s="108">
        <f t="shared" si="31"/>
        <v>10.805999999999999</v>
      </c>
      <c r="N78" s="109">
        <f t="shared" si="32"/>
        <v>0.16201251951744569</v>
      </c>
      <c r="O78" s="109">
        <f t="shared" si="33"/>
        <v>13.36603286018927</v>
      </c>
      <c r="P78" s="210">
        <f t="shared" si="34"/>
        <v>17</v>
      </c>
      <c r="Q78" s="211">
        <f t="shared" si="35"/>
        <v>4</v>
      </c>
      <c r="R78" s="211">
        <f t="shared" si="36"/>
        <v>330</v>
      </c>
      <c r="T78">
        <v>526</v>
      </c>
      <c r="U78">
        <v>1430</v>
      </c>
      <c r="V78" t="s">
        <v>401</v>
      </c>
      <c r="W78">
        <v>2468.9450000000002</v>
      </c>
      <c r="X78">
        <v>1034.395</v>
      </c>
      <c r="Y78">
        <v>2.387</v>
      </c>
      <c r="Z78">
        <v>10.805999999999999</v>
      </c>
      <c r="AA78">
        <v>116.919984</v>
      </c>
      <c r="AB78">
        <v>2.5980370000000002</v>
      </c>
      <c r="AC78">
        <v>26.035259</v>
      </c>
      <c r="AD78" s="1">
        <v>243</v>
      </c>
      <c r="AE78">
        <v>4</v>
      </c>
      <c r="AF78">
        <v>330</v>
      </c>
      <c r="AG78">
        <v>105</v>
      </c>
      <c r="AH78">
        <v>21.116534999999999</v>
      </c>
      <c r="AI78">
        <v>4038.8</v>
      </c>
      <c r="AJ78">
        <v>362.4</v>
      </c>
      <c r="AK78">
        <v>17</v>
      </c>
      <c r="AL78">
        <v>3667</v>
      </c>
      <c r="AM78">
        <v>0.88470458932725082</v>
      </c>
      <c r="AN78" t="s">
        <v>69</v>
      </c>
      <c r="AO78">
        <v>527.15</v>
      </c>
      <c r="AP78" t="s">
        <v>507</v>
      </c>
      <c r="AQ78" t="s">
        <v>118</v>
      </c>
      <c r="AR78" t="s">
        <v>120</v>
      </c>
      <c r="AS78" t="s">
        <v>118</v>
      </c>
      <c r="AT78" t="s">
        <v>120</v>
      </c>
      <c r="AU78" t="s">
        <v>196</v>
      </c>
      <c r="AV78" t="s">
        <v>401</v>
      </c>
      <c r="AW78" t="s">
        <v>69</v>
      </c>
      <c r="AX78">
        <v>1430</v>
      </c>
      <c r="AY78" t="s">
        <v>322</v>
      </c>
      <c r="AZ78">
        <v>1</v>
      </c>
      <c r="BA78" t="s">
        <v>323</v>
      </c>
      <c r="BB78">
        <v>8</v>
      </c>
      <c r="BC78">
        <v>1</v>
      </c>
      <c r="BE78" t="s">
        <v>312</v>
      </c>
      <c r="BF78" t="s">
        <v>313</v>
      </c>
      <c r="BG78" t="s">
        <v>312</v>
      </c>
      <c r="BI78" t="s">
        <v>118</v>
      </c>
      <c r="BJ78" t="s">
        <v>401</v>
      </c>
      <c r="BK78" t="s">
        <v>69</v>
      </c>
      <c r="BL78">
        <v>0.88470458932725082</v>
      </c>
      <c r="BM78">
        <v>1430</v>
      </c>
      <c r="BN78" t="s">
        <v>120</v>
      </c>
      <c r="BO78" t="s">
        <v>196</v>
      </c>
      <c r="BP78">
        <v>8</v>
      </c>
      <c r="BQ78">
        <v>2468.9450000000002</v>
      </c>
      <c r="BR78">
        <v>2.2220641083905725E-2</v>
      </c>
      <c r="BS78">
        <v>0.22267586865218866</v>
      </c>
      <c r="BT78">
        <v>9.8422605606848262E-2</v>
      </c>
      <c r="BU78">
        <v>10.805999999999999</v>
      </c>
      <c r="BV78">
        <v>0.16201251951744569</v>
      </c>
      <c r="BW78">
        <v>13.36603286018927</v>
      </c>
      <c r="BX78">
        <v>17</v>
      </c>
      <c r="BY78">
        <v>4</v>
      </c>
      <c r="BZ78">
        <v>330</v>
      </c>
    </row>
    <row r="79" spans="1:78" ht="16.5">
      <c r="A79" s="115" t="str">
        <f t="shared" si="19"/>
        <v>영종운수</v>
      </c>
      <c r="B79" s="116" t="str">
        <f t="shared" si="20"/>
        <v>최진호</v>
      </c>
      <c r="C79" s="117" t="str">
        <f t="shared" si="21"/>
        <v>F</v>
      </c>
      <c r="D79" s="118">
        <f t="shared" si="22"/>
        <v>0.79620689655172416</v>
      </c>
      <c r="E79" s="119">
        <f t="shared" si="23"/>
        <v>2800</v>
      </c>
      <c r="F79" s="120" t="str">
        <f t="shared" si="24"/>
        <v>202</v>
      </c>
      <c r="G79" s="121" t="str">
        <f t="shared" si="25"/>
        <v>73아1281</v>
      </c>
      <c r="H79" s="122">
        <f t="shared" si="26"/>
        <v>1</v>
      </c>
      <c r="I79" s="123">
        <f t="shared" si="27"/>
        <v>3688.3690000000001</v>
      </c>
      <c r="J79" s="124">
        <f t="shared" si="28"/>
        <v>3.3645560855736806E-2</v>
      </c>
      <c r="K79" s="124">
        <f t="shared" si="29"/>
        <v>0.3339553625135831</v>
      </c>
      <c r="L79" s="124">
        <f t="shared" si="30"/>
        <v>0.19683496960309557</v>
      </c>
      <c r="M79" s="125">
        <f t="shared" si="31"/>
        <v>19.073</v>
      </c>
      <c r="N79" s="126">
        <f t="shared" si="32"/>
        <v>0</v>
      </c>
      <c r="O79" s="126">
        <f t="shared" si="33"/>
        <v>3.3348073362507926</v>
      </c>
      <c r="P79" s="208">
        <f t="shared" si="34"/>
        <v>44</v>
      </c>
      <c r="Q79" s="209">
        <f t="shared" si="35"/>
        <v>0</v>
      </c>
      <c r="R79" s="209">
        <f t="shared" si="36"/>
        <v>123</v>
      </c>
      <c r="T79">
        <v>526</v>
      </c>
      <c r="U79">
        <v>2800</v>
      </c>
      <c r="V79" t="s">
        <v>274</v>
      </c>
      <c r="W79">
        <v>3688.3690000000001</v>
      </c>
      <c r="X79">
        <v>1597.3679999999999</v>
      </c>
      <c r="Y79">
        <v>2.3090000000000002</v>
      </c>
      <c r="Z79">
        <v>19.073</v>
      </c>
      <c r="AA79">
        <v>148.23581100000001</v>
      </c>
      <c r="AB79">
        <v>4.9874770000000002</v>
      </c>
      <c r="AC79">
        <v>49.504143999999997</v>
      </c>
      <c r="AD79" s="1">
        <v>726</v>
      </c>
      <c r="AE79">
        <v>0</v>
      </c>
      <c r="AF79">
        <v>123</v>
      </c>
      <c r="AG79">
        <v>107</v>
      </c>
      <c r="AH79">
        <v>24.881767</v>
      </c>
      <c r="AI79">
        <v>39961.199999999997</v>
      </c>
      <c r="AJ79">
        <v>6277.6</v>
      </c>
      <c r="AK79">
        <v>44</v>
      </c>
      <c r="AL79">
        <v>9997</v>
      </c>
      <c r="AM79">
        <v>0.79620689655172416</v>
      </c>
      <c r="AN79" t="s">
        <v>70</v>
      </c>
      <c r="AO79">
        <v>3688.3690000000001</v>
      </c>
      <c r="AP79" t="s">
        <v>508</v>
      </c>
      <c r="AQ79" t="s">
        <v>118</v>
      </c>
      <c r="AR79" t="s">
        <v>119</v>
      </c>
      <c r="AS79" t="s">
        <v>118</v>
      </c>
      <c r="AT79" t="s">
        <v>119</v>
      </c>
      <c r="AU79" t="s">
        <v>191</v>
      </c>
      <c r="AV79" t="s">
        <v>274</v>
      </c>
      <c r="AW79" t="s">
        <v>70</v>
      </c>
      <c r="AX79">
        <v>2800</v>
      </c>
      <c r="AY79" t="s">
        <v>318</v>
      </c>
      <c r="AZ79">
        <v>1</v>
      </c>
      <c r="BA79" t="s">
        <v>249</v>
      </c>
      <c r="BB79">
        <v>1</v>
      </c>
      <c r="BC79">
        <v>1</v>
      </c>
      <c r="BE79" t="s">
        <v>67</v>
      </c>
      <c r="BF79">
        <v>-1</v>
      </c>
      <c r="BG79" t="s">
        <v>289</v>
      </c>
      <c r="BI79" t="s">
        <v>118</v>
      </c>
      <c r="BJ79" t="s">
        <v>274</v>
      </c>
      <c r="BK79" t="s">
        <v>70</v>
      </c>
      <c r="BL79">
        <v>0.79620689655172416</v>
      </c>
      <c r="BM79">
        <v>2800</v>
      </c>
      <c r="BN79" t="s">
        <v>119</v>
      </c>
      <c r="BO79" t="s">
        <v>191</v>
      </c>
      <c r="BP79">
        <v>1</v>
      </c>
      <c r="BQ79">
        <v>3688.3690000000001</v>
      </c>
      <c r="BR79">
        <v>3.3645560855736806E-2</v>
      </c>
      <c r="BS79">
        <v>0.3339553625135831</v>
      </c>
      <c r="BT79">
        <v>0.19683496960309557</v>
      </c>
      <c r="BU79">
        <v>19.073</v>
      </c>
      <c r="BV79">
        <v>0</v>
      </c>
      <c r="BW79">
        <v>3.3348073362507926</v>
      </c>
      <c r="BX79">
        <v>44</v>
      </c>
      <c r="BY79">
        <v>0</v>
      </c>
      <c r="BZ79">
        <v>123</v>
      </c>
    </row>
    <row r="80" spans="1:78" ht="16.5">
      <c r="A80" s="98" t="str">
        <f t="shared" ref="A80:A83" si="37">BI80</f>
        <v>영종운수</v>
      </c>
      <c r="B80" s="99" t="str">
        <f t="shared" ref="B80:B83" si="38">IF(BJ80="NULL", E80, BJ80)</f>
        <v>한송민</v>
      </c>
      <c r="C80" s="100" t="str">
        <f t="shared" ref="C80:C83" si="39">BK80</f>
        <v>D</v>
      </c>
      <c r="D80" s="101">
        <f t="shared" ref="D80:D83" si="40">BL80</f>
        <v>0.83222222222222209</v>
      </c>
      <c r="E80" s="102">
        <f t="shared" ref="E80:E83" si="41">U80</f>
        <v>7074</v>
      </c>
      <c r="F80" s="103" t="str">
        <f t="shared" ref="F80:F83" si="42">BN80</f>
        <v>202</v>
      </c>
      <c r="G80" s="104" t="str">
        <f t="shared" ref="G80:G83" si="43">BO80</f>
        <v>70바2311</v>
      </c>
      <c r="H80" s="105">
        <f t="shared" ref="H80:H83" si="44">BP80</f>
        <v>1</v>
      </c>
      <c r="I80" s="106">
        <f t="shared" ref="I80:I83" si="45">BQ80</f>
        <v>3685.6669999999999</v>
      </c>
      <c r="J80" s="107">
        <f t="shared" ref="J80:J83" si="46">AB80/AA80</f>
        <v>1.7971894831294303E-2</v>
      </c>
      <c r="K80" s="107">
        <f t="shared" ref="K80:K83" si="47">AC80/AA80</f>
        <v>0.31995502426162503</v>
      </c>
      <c r="L80" s="107">
        <f t="shared" ref="L80:L83" si="48">AD80/I80</f>
        <v>0.17147506814913013</v>
      </c>
      <c r="M80" s="108">
        <f t="shared" ref="M80:M83" si="49">Z80</f>
        <v>13.615</v>
      </c>
      <c r="N80" s="109" t="str">
        <f t="shared" ref="N80:N83" si="50">BV80</f>
        <v>-</v>
      </c>
      <c r="O80" s="109" t="str">
        <f t="shared" ref="O80:O83" si="51">BW80</f>
        <v>-</v>
      </c>
      <c r="P80" s="210">
        <f t="shared" ref="P80:P83" si="52">AK80</f>
        <v>20</v>
      </c>
      <c r="Q80" s="211">
        <f t="shared" ref="Q80:Q83" si="53">AE80</f>
        <v>1344</v>
      </c>
      <c r="R80" s="211">
        <f t="shared" ref="R80:R83" si="54">AF80</f>
        <v>378</v>
      </c>
      <c r="T80">
        <v>526</v>
      </c>
      <c r="U80">
        <v>7074</v>
      </c>
      <c r="V80" t="s">
        <v>246</v>
      </c>
      <c r="W80">
        <v>3685.6669999999999</v>
      </c>
      <c r="X80">
        <v>1640.175</v>
      </c>
      <c r="Y80">
        <v>2.2469999999999999</v>
      </c>
      <c r="Z80">
        <v>13.615</v>
      </c>
      <c r="AA80">
        <v>147.82192000000001</v>
      </c>
      <c r="AB80">
        <v>2.6566399999999999</v>
      </c>
      <c r="AC80">
        <v>47.296365999999999</v>
      </c>
      <c r="AD80" s="1">
        <v>632</v>
      </c>
      <c r="AE80">
        <v>1344</v>
      </c>
      <c r="AF80">
        <v>378</v>
      </c>
      <c r="AG80">
        <v>130</v>
      </c>
      <c r="AH80">
        <v>24.933156</v>
      </c>
      <c r="AI80">
        <v>32090.1</v>
      </c>
      <c r="AJ80">
        <v>3205.4</v>
      </c>
      <c r="AK80">
        <v>20</v>
      </c>
      <c r="AL80">
        <v>4534</v>
      </c>
      <c r="AM80">
        <v>0.83222222222222209</v>
      </c>
      <c r="AN80" t="s">
        <v>67</v>
      </c>
      <c r="AO80">
        <v>3685.6669999999999</v>
      </c>
      <c r="AP80" t="s">
        <v>509</v>
      </c>
      <c r="AQ80" t="s">
        <v>118</v>
      </c>
      <c r="AR80" t="s">
        <v>119</v>
      </c>
      <c r="AS80" t="s">
        <v>118</v>
      </c>
      <c r="AT80" t="s">
        <v>119</v>
      </c>
      <c r="AU80" t="s">
        <v>176</v>
      </c>
      <c r="AV80" t="s">
        <v>246</v>
      </c>
      <c r="AW80" t="s">
        <v>67</v>
      </c>
      <c r="AX80">
        <v>7074</v>
      </c>
      <c r="AY80" t="s">
        <v>330</v>
      </c>
      <c r="AZ80">
        <v>4</v>
      </c>
      <c r="BA80" t="s">
        <v>344</v>
      </c>
      <c r="BB80">
        <v>1</v>
      </c>
      <c r="BC80">
        <v>1</v>
      </c>
      <c r="BE80" t="s">
        <v>70</v>
      </c>
      <c r="BF80">
        <v>1</v>
      </c>
      <c r="BG80" t="s">
        <v>278</v>
      </c>
      <c r="BI80" t="s">
        <v>118</v>
      </c>
      <c r="BJ80" t="s">
        <v>246</v>
      </c>
      <c r="BK80" t="s">
        <v>67</v>
      </c>
      <c r="BL80">
        <v>0.83222222222222209</v>
      </c>
      <c r="BM80">
        <v>7074</v>
      </c>
      <c r="BN80" t="s">
        <v>119</v>
      </c>
      <c r="BO80" t="s">
        <v>176</v>
      </c>
      <c r="BP80">
        <v>1</v>
      </c>
      <c r="BQ80">
        <v>3685.6669999999999</v>
      </c>
      <c r="BR80">
        <v>1.7971894831294303E-2</v>
      </c>
      <c r="BS80">
        <v>0.31995502426162503</v>
      </c>
      <c r="BT80">
        <v>0.17147506814913013</v>
      </c>
      <c r="BU80">
        <v>13.615</v>
      </c>
      <c r="BV80" t="s">
        <v>316</v>
      </c>
      <c r="BW80" t="s">
        <v>316</v>
      </c>
      <c r="BX80">
        <v>20</v>
      </c>
      <c r="BY80">
        <v>1344</v>
      </c>
      <c r="BZ80">
        <v>378</v>
      </c>
    </row>
    <row r="81" spans="1:78" ht="16.5">
      <c r="A81" s="115" t="str">
        <f t="shared" si="37"/>
        <v>영종운수</v>
      </c>
      <c r="B81" s="116" t="str">
        <f t="shared" si="38"/>
        <v>한형구</v>
      </c>
      <c r="C81" s="117" t="str">
        <f t="shared" si="39"/>
        <v>A</v>
      </c>
      <c r="D81" s="118">
        <f t="shared" si="40"/>
        <v>0.98034482758620689</v>
      </c>
      <c r="E81" s="119">
        <f t="shared" si="41"/>
        <v>8483</v>
      </c>
      <c r="F81" s="120" t="str">
        <f t="shared" si="42"/>
        <v>202</v>
      </c>
      <c r="G81" s="121" t="str">
        <f t="shared" si="43"/>
        <v>73아1278</v>
      </c>
      <c r="H81" s="122">
        <f t="shared" si="44"/>
        <v>1</v>
      </c>
      <c r="I81" s="123">
        <f t="shared" si="45"/>
        <v>3345.76</v>
      </c>
      <c r="J81" s="124">
        <f t="shared" si="46"/>
        <v>9.3457418880481969E-3</v>
      </c>
      <c r="K81" s="124">
        <f t="shared" si="47"/>
        <v>0.28451396329134598</v>
      </c>
      <c r="L81" s="124">
        <f t="shared" si="48"/>
        <v>0.18351585290038736</v>
      </c>
      <c r="M81" s="125">
        <f t="shared" si="49"/>
        <v>13.68</v>
      </c>
      <c r="N81" s="126">
        <f t="shared" si="50"/>
        <v>0</v>
      </c>
      <c r="O81" s="126">
        <f t="shared" si="51"/>
        <v>10.789775716130265</v>
      </c>
      <c r="P81" s="208">
        <f t="shared" si="52"/>
        <v>1</v>
      </c>
      <c r="Q81" s="209">
        <f t="shared" si="53"/>
        <v>0</v>
      </c>
      <c r="R81" s="209">
        <f t="shared" si="54"/>
        <v>361</v>
      </c>
      <c r="T81">
        <v>526</v>
      </c>
      <c r="U81">
        <v>8483</v>
      </c>
      <c r="V81" t="s">
        <v>251</v>
      </c>
      <c r="W81">
        <v>3345.76</v>
      </c>
      <c r="X81">
        <v>1176.9839999999999</v>
      </c>
      <c r="Y81">
        <v>2.843</v>
      </c>
      <c r="Z81">
        <v>13.68</v>
      </c>
      <c r="AA81">
        <v>128.15996999999999</v>
      </c>
      <c r="AB81">
        <v>1.1977500000000001</v>
      </c>
      <c r="AC81">
        <v>36.463301000000001</v>
      </c>
      <c r="AD81" s="1">
        <v>614</v>
      </c>
      <c r="AE81">
        <v>0</v>
      </c>
      <c r="AF81">
        <v>361</v>
      </c>
      <c r="AG81">
        <v>96</v>
      </c>
      <c r="AH81">
        <v>26.106123</v>
      </c>
      <c r="AI81">
        <v>28724.2</v>
      </c>
      <c r="AJ81">
        <v>1903.2</v>
      </c>
      <c r="AK81">
        <v>1</v>
      </c>
      <c r="AL81">
        <v>218</v>
      </c>
      <c r="AM81">
        <v>0.98034482758620689</v>
      </c>
      <c r="AN81" t="s">
        <v>66</v>
      </c>
      <c r="AO81">
        <v>3345.76</v>
      </c>
      <c r="AP81" t="s">
        <v>510</v>
      </c>
      <c r="AQ81" t="s">
        <v>118</v>
      </c>
      <c r="AR81" t="s">
        <v>119</v>
      </c>
      <c r="AS81" t="s">
        <v>118</v>
      </c>
      <c r="AT81" t="s">
        <v>119</v>
      </c>
      <c r="AU81" t="s">
        <v>189</v>
      </c>
      <c r="AV81" t="s">
        <v>251</v>
      </c>
      <c r="AW81" t="s">
        <v>66</v>
      </c>
      <c r="AX81">
        <v>8483</v>
      </c>
      <c r="AY81" t="s">
        <v>329</v>
      </c>
      <c r="AZ81">
        <v>6</v>
      </c>
      <c r="BA81" t="s">
        <v>355</v>
      </c>
      <c r="BB81">
        <v>1</v>
      </c>
      <c r="BC81">
        <v>1</v>
      </c>
      <c r="BE81" t="s">
        <v>66</v>
      </c>
      <c r="BF81">
        <v>0</v>
      </c>
      <c r="BG81" t="s">
        <v>252</v>
      </c>
      <c r="BI81" t="s">
        <v>118</v>
      </c>
      <c r="BJ81" t="s">
        <v>251</v>
      </c>
      <c r="BK81" t="s">
        <v>66</v>
      </c>
      <c r="BL81">
        <v>0.98034482758620689</v>
      </c>
      <c r="BM81">
        <v>8483</v>
      </c>
      <c r="BN81" t="s">
        <v>119</v>
      </c>
      <c r="BO81" t="s">
        <v>189</v>
      </c>
      <c r="BP81">
        <v>1</v>
      </c>
      <c r="BQ81">
        <v>3345.76</v>
      </c>
      <c r="BR81">
        <v>9.3457418880481969E-3</v>
      </c>
      <c r="BS81">
        <v>0.28451396329134598</v>
      </c>
      <c r="BT81">
        <v>0.18351585290038736</v>
      </c>
      <c r="BU81">
        <v>13.68</v>
      </c>
      <c r="BV81">
        <v>0</v>
      </c>
      <c r="BW81">
        <v>10.789775716130265</v>
      </c>
      <c r="BX81">
        <v>1</v>
      </c>
      <c r="BY81">
        <v>0</v>
      </c>
      <c r="BZ81">
        <v>361</v>
      </c>
    </row>
    <row r="82" spans="1:78" ht="16.5">
      <c r="A82" s="98" t="str">
        <f t="shared" si="37"/>
        <v>영종운수</v>
      </c>
      <c r="B82" s="99" t="str">
        <f t="shared" si="38"/>
        <v>허지선</v>
      </c>
      <c r="C82" s="100" t="str">
        <f t="shared" si="39"/>
        <v>C</v>
      </c>
      <c r="D82" s="101">
        <f t="shared" si="40"/>
        <v>0.89758620689655177</v>
      </c>
      <c r="E82" s="102">
        <f t="shared" si="41"/>
        <v>124</v>
      </c>
      <c r="F82" s="103" t="str">
        <f t="shared" si="42"/>
        <v>202</v>
      </c>
      <c r="G82" s="104" t="str">
        <f t="shared" si="43"/>
        <v>73아1281</v>
      </c>
      <c r="H82" s="105">
        <f t="shared" si="44"/>
        <v>1</v>
      </c>
      <c r="I82" s="106">
        <f t="shared" si="45"/>
        <v>3507.2640000000001</v>
      </c>
      <c r="J82" s="107">
        <f t="shared" si="46"/>
        <v>1.3168648519388582E-2</v>
      </c>
      <c r="K82" s="107">
        <f t="shared" si="47"/>
        <v>0.25898253293369639</v>
      </c>
      <c r="L82" s="107">
        <f t="shared" si="48"/>
        <v>0.1961643035711027</v>
      </c>
      <c r="M82" s="108">
        <f t="shared" si="49"/>
        <v>13.725</v>
      </c>
      <c r="N82" s="109">
        <f t="shared" si="50"/>
        <v>0</v>
      </c>
      <c r="O82" s="109">
        <f t="shared" si="51"/>
        <v>4.9896443495556646</v>
      </c>
      <c r="P82" s="210">
        <f t="shared" si="52"/>
        <v>15</v>
      </c>
      <c r="Q82" s="211">
        <f t="shared" si="53"/>
        <v>0</v>
      </c>
      <c r="R82" s="211">
        <f t="shared" si="54"/>
        <v>175</v>
      </c>
      <c r="T82">
        <v>526</v>
      </c>
      <c r="U82">
        <v>124</v>
      </c>
      <c r="V82" t="s">
        <v>247</v>
      </c>
      <c r="W82">
        <v>3507.2640000000001</v>
      </c>
      <c r="X82">
        <v>1347.3440000000001</v>
      </c>
      <c r="Y82">
        <v>2.6030000000000002</v>
      </c>
      <c r="Z82">
        <v>13.725</v>
      </c>
      <c r="AA82">
        <v>136.64469800000001</v>
      </c>
      <c r="AB82">
        <v>1.799426</v>
      </c>
      <c r="AC82">
        <v>35.388590000000001</v>
      </c>
      <c r="AD82" s="1">
        <v>688</v>
      </c>
      <c r="AE82">
        <v>0</v>
      </c>
      <c r="AF82">
        <v>175</v>
      </c>
      <c r="AG82">
        <v>107</v>
      </c>
      <c r="AH82">
        <v>25.667033</v>
      </c>
      <c r="AI82">
        <v>22856.5</v>
      </c>
      <c r="AJ82">
        <v>4876.5</v>
      </c>
      <c r="AK82">
        <v>15</v>
      </c>
      <c r="AL82">
        <v>1498</v>
      </c>
      <c r="AM82">
        <v>0.89758620689655177</v>
      </c>
      <c r="AN82" t="s">
        <v>69</v>
      </c>
      <c r="AO82">
        <v>3507.2640000000001</v>
      </c>
      <c r="AP82" t="s">
        <v>511</v>
      </c>
      <c r="AQ82" t="s">
        <v>118</v>
      </c>
      <c r="AR82" t="s">
        <v>119</v>
      </c>
      <c r="AS82" t="s">
        <v>118</v>
      </c>
      <c r="AT82" t="s">
        <v>119</v>
      </c>
      <c r="AU82" t="s">
        <v>191</v>
      </c>
      <c r="AV82" t="s">
        <v>247</v>
      </c>
      <c r="AW82" t="s">
        <v>69</v>
      </c>
      <c r="AX82">
        <v>124</v>
      </c>
      <c r="AY82" t="s">
        <v>334</v>
      </c>
      <c r="AZ82">
        <v>1</v>
      </c>
      <c r="BA82" t="s">
        <v>259</v>
      </c>
      <c r="BB82">
        <v>1</v>
      </c>
      <c r="BC82">
        <v>1</v>
      </c>
      <c r="BE82" t="s">
        <v>68</v>
      </c>
      <c r="BF82">
        <v>-1</v>
      </c>
      <c r="BG82" t="s">
        <v>289</v>
      </c>
      <c r="BI82" t="s">
        <v>118</v>
      </c>
      <c r="BJ82" t="s">
        <v>247</v>
      </c>
      <c r="BK82" t="s">
        <v>69</v>
      </c>
      <c r="BL82">
        <v>0.89758620689655177</v>
      </c>
      <c r="BM82">
        <v>124</v>
      </c>
      <c r="BN82" t="s">
        <v>119</v>
      </c>
      <c r="BO82" t="s">
        <v>191</v>
      </c>
      <c r="BP82">
        <v>1</v>
      </c>
      <c r="BQ82">
        <v>3507.2640000000001</v>
      </c>
      <c r="BR82">
        <v>1.3168648519388582E-2</v>
      </c>
      <c r="BS82">
        <v>0.25898253293369639</v>
      </c>
      <c r="BT82">
        <v>0.1961643035711027</v>
      </c>
      <c r="BU82">
        <v>13.725</v>
      </c>
      <c r="BV82">
        <v>0</v>
      </c>
      <c r="BW82">
        <v>4.9896443495556646</v>
      </c>
      <c r="BX82">
        <v>15</v>
      </c>
      <c r="BY82">
        <v>0</v>
      </c>
      <c r="BZ82">
        <v>175</v>
      </c>
    </row>
    <row r="83" spans="1:78" ht="16.5">
      <c r="A83" s="115" t="str">
        <f t="shared" si="37"/>
        <v>영종운수</v>
      </c>
      <c r="B83" s="116" t="str">
        <f t="shared" si="38"/>
        <v>황종석</v>
      </c>
      <c r="C83" s="117" t="str">
        <f t="shared" si="39"/>
        <v>C</v>
      </c>
      <c r="D83" s="118">
        <f t="shared" si="40"/>
        <v>0.88856729721314798</v>
      </c>
      <c r="E83" s="119">
        <f t="shared" si="41"/>
        <v>775</v>
      </c>
      <c r="F83" s="120" t="str">
        <f t="shared" si="42"/>
        <v>202</v>
      </c>
      <c r="G83" s="121" t="str">
        <f t="shared" si="43"/>
        <v>73아1242</v>
      </c>
      <c r="H83" s="122">
        <f t="shared" si="44"/>
        <v>6</v>
      </c>
      <c r="I83" s="123">
        <f t="shared" si="45"/>
        <v>1441.933</v>
      </c>
      <c r="J83" s="124">
        <f t="shared" si="46"/>
        <v>1.8963350489312802E-2</v>
      </c>
      <c r="K83" s="124">
        <f t="shared" si="47"/>
        <v>0.28585453442027509</v>
      </c>
      <c r="L83" s="124">
        <f t="shared" si="48"/>
        <v>0.14979891576099583</v>
      </c>
      <c r="M83" s="125">
        <f t="shared" si="49"/>
        <v>14.146000000000001</v>
      </c>
      <c r="N83" s="126">
        <f t="shared" si="50"/>
        <v>0</v>
      </c>
      <c r="O83" s="126">
        <f t="shared" si="51"/>
        <v>2.4966485960165974</v>
      </c>
      <c r="P83" s="208">
        <f t="shared" si="52"/>
        <v>0</v>
      </c>
      <c r="Q83" s="209">
        <f t="shared" si="53"/>
        <v>0</v>
      </c>
      <c r="R83" s="209">
        <f t="shared" si="54"/>
        <v>36</v>
      </c>
      <c r="T83">
        <v>526</v>
      </c>
      <c r="U83">
        <v>775</v>
      </c>
      <c r="V83" t="s">
        <v>303</v>
      </c>
      <c r="W83">
        <v>1441.933</v>
      </c>
      <c r="X83">
        <v>599.12599999999998</v>
      </c>
      <c r="Y83">
        <v>2.407</v>
      </c>
      <c r="Z83">
        <v>14.146000000000001</v>
      </c>
      <c r="AA83">
        <v>61.052765999999998</v>
      </c>
      <c r="AB83">
        <v>1.1577649999999999</v>
      </c>
      <c r="AC83">
        <v>17.452210000000001</v>
      </c>
      <c r="AD83" s="1">
        <v>216</v>
      </c>
      <c r="AE83">
        <v>0</v>
      </c>
      <c r="AF83">
        <v>36</v>
      </c>
      <c r="AG83">
        <v>100</v>
      </c>
      <c r="AH83">
        <v>23.617816000000001</v>
      </c>
      <c r="AI83">
        <v>9521.7000000000007</v>
      </c>
      <c r="AJ83">
        <v>1474.4</v>
      </c>
      <c r="AK83">
        <v>0</v>
      </c>
      <c r="AL83">
        <v>0</v>
      </c>
      <c r="AM83">
        <v>0.88856729721314798</v>
      </c>
      <c r="AN83" t="s">
        <v>69</v>
      </c>
      <c r="AO83">
        <v>439.67399999999998</v>
      </c>
      <c r="AP83" t="s">
        <v>512</v>
      </c>
      <c r="AQ83" t="s">
        <v>118</v>
      </c>
      <c r="AR83" t="s">
        <v>119</v>
      </c>
      <c r="AS83" t="s">
        <v>118</v>
      </c>
      <c r="AT83" t="s">
        <v>119</v>
      </c>
      <c r="AU83" t="s">
        <v>187</v>
      </c>
      <c r="AV83" t="s">
        <v>303</v>
      </c>
      <c r="AW83" t="s">
        <v>69</v>
      </c>
      <c r="AX83">
        <v>775</v>
      </c>
      <c r="AY83" t="s">
        <v>334</v>
      </c>
      <c r="AZ83">
        <v>3</v>
      </c>
      <c r="BA83" t="s">
        <v>286</v>
      </c>
      <c r="BB83">
        <v>6</v>
      </c>
      <c r="BC83">
        <v>1</v>
      </c>
      <c r="BE83" t="s">
        <v>69</v>
      </c>
      <c r="BF83">
        <v>0</v>
      </c>
      <c r="BG83" t="s">
        <v>252</v>
      </c>
      <c r="BI83" t="s">
        <v>118</v>
      </c>
      <c r="BJ83" t="s">
        <v>303</v>
      </c>
      <c r="BK83" t="s">
        <v>69</v>
      </c>
      <c r="BL83">
        <v>0.88856729721314798</v>
      </c>
      <c r="BM83">
        <v>775</v>
      </c>
      <c r="BN83" t="s">
        <v>119</v>
      </c>
      <c r="BO83" t="s">
        <v>187</v>
      </c>
      <c r="BP83">
        <v>6</v>
      </c>
      <c r="BQ83">
        <v>1441.933</v>
      </c>
      <c r="BR83">
        <v>1.8963350489312802E-2</v>
      </c>
      <c r="BS83">
        <v>0.28585453442027509</v>
      </c>
      <c r="BT83">
        <v>0.14979891576099583</v>
      </c>
      <c r="BU83">
        <v>14.146000000000001</v>
      </c>
      <c r="BV83">
        <v>0</v>
      </c>
      <c r="BW83">
        <v>2.4966485960165974</v>
      </c>
      <c r="BX83">
        <v>0</v>
      </c>
      <c r="BY83">
        <v>0</v>
      </c>
      <c r="BZ83">
        <v>36</v>
      </c>
    </row>
  </sheetData>
  <sortState xmlns:xlrd2="http://schemas.microsoft.com/office/spreadsheetml/2017/richdata2" ref="T4:AN79">
    <sortCondition ref="AB4:AB79"/>
    <sortCondition descending="1" ref="AD4:AD79"/>
  </sortState>
  <phoneticPr fontId="4" type="noConversion"/>
  <conditionalFormatting sqref="C5:D8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1"/>
      <c r="B1" s="29"/>
      <c r="C1" s="90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1.25">
      <c r="A2" s="313" t="s">
        <v>402</v>
      </c>
      <c r="B2" s="236"/>
      <c r="C2" s="237"/>
      <c r="D2" s="238"/>
      <c r="E2" s="235"/>
      <c r="F2" s="239"/>
      <c r="G2" s="235"/>
      <c r="H2" s="235"/>
      <c r="I2" s="235"/>
      <c r="J2" s="235"/>
      <c r="K2" s="240"/>
      <c r="L2" s="240"/>
      <c r="M2" s="240"/>
      <c r="N2" s="240"/>
      <c r="O2" s="240"/>
      <c r="P2" s="240"/>
      <c r="Q2" s="240"/>
      <c r="R2" s="240"/>
    </row>
    <row r="3" spans="1:18" ht="16.5">
      <c r="A3" s="306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</row>
    <row r="4" spans="1:18" ht="26.25">
      <c r="A4" s="314" t="s">
        <v>403</v>
      </c>
      <c r="B4" s="241"/>
      <c r="C4" s="242"/>
      <c r="D4" s="243"/>
      <c r="E4" s="244"/>
      <c r="F4" s="245"/>
      <c r="G4" s="240"/>
      <c r="H4" s="244"/>
      <c r="I4" s="240"/>
      <c r="J4" s="240"/>
      <c r="K4" s="240"/>
      <c r="L4" s="240"/>
      <c r="M4" s="240"/>
      <c r="N4" s="240"/>
      <c r="O4" s="240"/>
      <c r="P4" s="240"/>
      <c r="Q4" s="240"/>
      <c r="R4" s="240"/>
    </row>
    <row r="5" spans="1:18" ht="26.25">
      <c r="A5" s="310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</row>
    <row r="6" spans="1:18" ht="17.25">
      <c r="A6" s="311" t="s">
        <v>404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</row>
    <row r="7" spans="1:18" ht="17.25">
      <c r="A7" s="311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</row>
    <row r="8" spans="1:18" ht="17.25">
      <c r="A8" s="307" t="s">
        <v>168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</row>
    <row r="9" spans="1:18" ht="16.5">
      <c r="A9" s="308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</row>
    <row r="10" spans="1:18" ht="16.5">
      <c r="A10" s="308" t="s">
        <v>405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</row>
    <row r="11" spans="1:18" ht="16.5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</row>
    <row r="12" spans="1:18" ht="16.5">
      <c r="A12" s="240"/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</row>
    <row r="13" spans="1:18" ht="37.5" customHeight="1">
      <c r="A13" s="215" t="s">
        <v>0</v>
      </c>
      <c r="B13" s="216" t="s">
        <v>74</v>
      </c>
      <c r="C13" s="217" t="s">
        <v>65</v>
      </c>
      <c r="D13" s="217" t="s">
        <v>158</v>
      </c>
      <c r="E13" s="218" t="s">
        <v>144</v>
      </c>
      <c r="F13" s="216" t="s">
        <v>149</v>
      </c>
      <c r="G13" s="218" t="s">
        <v>147</v>
      </c>
      <c r="H13" s="218" t="s">
        <v>151</v>
      </c>
      <c r="I13" s="219" t="s">
        <v>153</v>
      </c>
      <c r="J13" s="218" t="s">
        <v>11</v>
      </c>
      <c r="K13" s="218" t="s">
        <v>12</v>
      </c>
      <c r="L13" s="218" t="s">
        <v>13</v>
      </c>
      <c r="M13" s="218" t="s">
        <v>106</v>
      </c>
      <c r="N13" s="218" t="s">
        <v>6</v>
      </c>
      <c r="O13" s="218" t="s">
        <v>7</v>
      </c>
      <c r="P13" s="218" t="s">
        <v>162</v>
      </c>
      <c r="Q13" s="220" t="s">
        <v>164</v>
      </c>
      <c r="R13" s="220" t="s">
        <v>165</v>
      </c>
    </row>
    <row r="14" spans="1:18" ht="16.5">
      <c r="A14" s="221" t="s">
        <v>118</v>
      </c>
      <c r="B14" s="222" t="s">
        <v>294</v>
      </c>
      <c r="C14" s="223" t="s">
        <v>67</v>
      </c>
      <c r="D14" s="224">
        <v>0.82950108492339991</v>
      </c>
      <c r="E14" s="225">
        <v>2185</v>
      </c>
      <c r="F14" s="226" t="s">
        <v>120</v>
      </c>
      <c r="G14" s="312" t="s">
        <v>196</v>
      </c>
      <c r="H14" s="227">
        <v>10</v>
      </c>
      <c r="I14" s="228">
        <v>2607.0129999999999</v>
      </c>
      <c r="J14" s="229">
        <v>3.476598029152432E-2</v>
      </c>
      <c r="K14" s="229">
        <v>0.29209994618663804</v>
      </c>
      <c r="L14" s="229">
        <v>0.15650094571833742</v>
      </c>
      <c r="M14" s="230">
        <v>15.606999999999999</v>
      </c>
      <c r="N14" s="231">
        <v>0.69044534875737096</v>
      </c>
      <c r="O14" s="231">
        <v>16.992627194417519</v>
      </c>
      <c r="P14" s="232">
        <v>20</v>
      </c>
      <c r="Q14" s="233">
        <v>18</v>
      </c>
      <c r="R14" s="233">
        <v>443</v>
      </c>
    </row>
    <row r="15" spans="1:18" ht="16.5">
      <c r="A15" s="221" t="s">
        <v>118</v>
      </c>
      <c r="B15" s="222" t="s">
        <v>269</v>
      </c>
      <c r="C15" s="223" t="s">
        <v>67</v>
      </c>
      <c r="D15" s="224">
        <v>0.8481481481481481</v>
      </c>
      <c r="E15" s="225">
        <v>277</v>
      </c>
      <c r="F15" s="226" t="s">
        <v>119</v>
      </c>
      <c r="G15" s="312" t="s">
        <v>176</v>
      </c>
      <c r="H15" s="227">
        <v>1</v>
      </c>
      <c r="I15" s="228">
        <v>3611.9029999999998</v>
      </c>
      <c r="J15" s="229">
        <v>1.5301396181018292E-2</v>
      </c>
      <c r="K15" s="229">
        <v>0.30570468632583786</v>
      </c>
      <c r="L15" s="229">
        <v>0.19518796601126887</v>
      </c>
      <c r="M15" s="230">
        <v>11.933999999999999</v>
      </c>
      <c r="N15" s="231" t="s">
        <v>316</v>
      </c>
      <c r="O15" s="231" t="s">
        <v>316</v>
      </c>
      <c r="P15" s="232">
        <v>9</v>
      </c>
      <c r="Q15" s="233">
        <v>1389</v>
      </c>
      <c r="R15" s="233">
        <v>410</v>
      </c>
    </row>
    <row r="16" spans="1:18" ht="16.5">
      <c r="A16" s="221" t="s">
        <v>118</v>
      </c>
      <c r="B16" s="222" t="s">
        <v>271</v>
      </c>
      <c r="C16" s="223" t="s">
        <v>70</v>
      </c>
      <c r="D16" s="224">
        <v>0.78732962856048694</v>
      </c>
      <c r="E16" s="225">
        <v>8658</v>
      </c>
      <c r="F16" s="226" t="s">
        <v>120</v>
      </c>
      <c r="G16" s="312" t="s">
        <v>197</v>
      </c>
      <c r="H16" s="227">
        <v>6</v>
      </c>
      <c r="I16" s="228">
        <v>1390.3430000000001</v>
      </c>
      <c r="J16" s="229">
        <v>2.3238816051212911E-2</v>
      </c>
      <c r="K16" s="229">
        <v>0.30667661570690707</v>
      </c>
      <c r="L16" s="229">
        <v>0.13953391357384473</v>
      </c>
      <c r="M16" s="230">
        <v>15.997</v>
      </c>
      <c r="N16" s="231">
        <v>0.28769879087390665</v>
      </c>
      <c r="O16" s="231">
        <v>11.148328146363882</v>
      </c>
      <c r="P16" s="232">
        <v>2</v>
      </c>
      <c r="Q16" s="233">
        <v>4</v>
      </c>
      <c r="R16" s="233">
        <v>155</v>
      </c>
    </row>
    <row r="17" spans="1:18" ht="16.5">
      <c r="A17" s="221" t="s">
        <v>118</v>
      </c>
      <c r="B17" s="222" t="s">
        <v>207</v>
      </c>
      <c r="C17" s="223" t="s">
        <v>67</v>
      </c>
      <c r="D17" s="224">
        <v>0.82777777777777772</v>
      </c>
      <c r="E17" s="225">
        <v>6900</v>
      </c>
      <c r="F17" s="226" t="s">
        <v>120</v>
      </c>
      <c r="G17" s="312" t="s">
        <v>197</v>
      </c>
      <c r="H17" s="227">
        <v>1</v>
      </c>
      <c r="I17" s="228">
        <v>3081.1819999999998</v>
      </c>
      <c r="J17" s="229">
        <v>5.1544660062058847E-3</v>
      </c>
      <c r="K17" s="229">
        <v>0.28709271627278005</v>
      </c>
      <c r="L17" s="229">
        <v>9.8338884233388366E-2</v>
      </c>
      <c r="M17" s="230">
        <v>14.496</v>
      </c>
      <c r="N17" s="231">
        <v>0</v>
      </c>
      <c r="O17" s="231">
        <v>5.6796385283310107</v>
      </c>
      <c r="P17" s="232">
        <v>9</v>
      </c>
      <c r="Q17" s="233">
        <v>0</v>
      </c>
      <c r="R17" s="233">
        <v>175</v>
      </c>
    </row>
    <row r="18" spans="1:18" ht="16.5">
      <c r="A18" s="221" t="s">
        <v>118</v>
      </c>
      <c r="B18" s="222" t="s">
        <v>210</v>
      </c>
      <c r="C18" s="223" t="s">
        <v>70</v>
      </c>
      <c r="D18" s="224">
        <v>0.73730769230769233</v>
      </c>
      <c r="E18" s="225">
        <v>7671</v>
      </c>
      <c r="F18" s="226" t="s">
        <v>122</v>
      </c>
      <c r="G18" s="312" t="s">
        <v>204</v>
      </c>
      <c r="H18" s="227">
        <v>1</v>
      </c>
      <c r="I18" s="228">
        <v>995.35299999999995</v>
      </c>
      <c r="J18" s="229">
        <v>7.0132115893448848E-4</v>
      </c>
      <c r="K18" s="229">
        <v>0.2329624297662872</v>
      </c>
      <c r="L18" s="229">
        <v>0.13161159910102246</v>
      </c>
      <c r="M18" s="230">
        <v>10.682</v>
      </c>
      <c r="N18" s="231">
        <v>0</v>
      </c>
      <c r="O18" s="231">
        <v>4.2196085207961396</v>
      </c>
      <c r="P18" s="232">
        <v>0</v>
      </c>
      <c r="Q18" s="233">
        <v>0</v>
      </c>
      <c r="R18" s="233">
        <v>42</v>
      </c>
    </row>
    <row r="19" spans="1:18" ht="16.5">
      <c r="A19" s="221" t="s">
        <v>118</v>
      </c>
      <c r="B19" s="222" t="s">
        <v>211</v>
      </c>
      <c r="C19" s="223" t="s">
        <v>70</v>
      </c>
      <c r="D19" s="224">
        <v>0.76</v>
      </c>
      <c r="E19" s="225">
        <v>6710</v>
      </c>
      <c r="F19" s="226" t="s">
        <v>122</v>
      </c>
      <c r="G19" s="312" t="s">
        <v>204</v>
      </c>
      <c r="H19" s="227">
        <v>1</v>
      </c>
      <c r="I19" s="228">
        <v>596.26599999999996</v>
      </c>
      <c r="J19" s="229">
        <v>3.3005873887796987E-2</v>
      </c>
      <c r="K19" s="229">
        <v>0.27876220926868511</v>
      </c>
      <c r="L19" s="229">
        <v>0.11907437284701795</v>
      </c>
      <c r="M19" s="230">
        <v>13.132</v>
      </c>
      <c r="N19" s="231">
        <v>0</v>
      </c>
      <c r="O19" s="231">
        <v>5.534442681621961</v>
      </c>
      <c r="P19" s="232">
        <v>3</v>
      </c>
      <c r="Q19" s="233">
        <v>0</v>
      </c>
      <c r="R19" s="233">
        <v>33</v>
      </c>
    </row>
    <row r="20" spans="1:18" ht="16.5">
      <c r="A20" s="221" t="s">
        <v>118</v>
      </c>
      <c r="B20" s="222" t="s">
        <v>295</v>
      </c>
      <c r="C20" s="223" t="s">
        <v>67</v>
      </c>
      <c r="D20" s="224">
        <v>0.83578708047743799</v>
      </c>
      <c r="E20" s="225">
        <v>6800</v>
      </c>
      <c r="F20" s="226" t="s">
        <v>119</v>
      </c>
      <c r="G20" s="312" t="s">
        <v>185</v>
      </c>
      <c r="H20" s="227">
        <v>9</v>
      </c>
      <c r="I20" s="228">
        <v>2128.2759999999998</v>
      </c>
      <c r="J20" s="229">
        <v>5.8208775511350661E-2</v>
      </c>
      <c r="K20" s="229">
        <v>0.3277954339086645</v>
      </c>
      <c r="L20" s="229">
        <v>0.14095916131178476</v>
      </c>
      <c r="M20" s="230">
        <v>18.923999999999999</v>
      </c>
      <c r="N20" s="231">
        <v>0.72698608704412138</v>
      </c>
      <c r="O20" s="231">
        <v>11.060574038599848</v>
      </c>
      <c r="P20" s="232">
        <v>35</v>
      </c>
      <c r="Q20" s="233">
        <v>139</v>
      </c>
      <c r="R20" s="233">
        <v>255</v>
      </c>
    </row>
    <row r="21" spans="1:18" ht="16.5">
      <c r="A21" s="221" t="s">
        <v>118</v>
      </c>
      <c r="B21" s="222" t="s">
        <v>216</v>
      </c>
      <c r="C21" s="223" t="s">
        <v>70</v>
      </c>
      <c r="D21" s="224">
        <v>0.74714285714285722</v>
      </c>
      <c r="E21" s="225">
        <v>2000</v>
      </c>
      <c r="F21" s="226" t="s">
        <v>120</v>
      </c>
      <c r="G21" s="312" t="s">
        <v>195</v>
      </c>
      <c r="H21" s="227">
        <v>1</v>
      </c>
      <c r="I21" s="228">
        <v>2369.7809999999999</v>
      </c>
      <c r="J21" s="229">
        <v>1.7421207291145293E-2</v>
      </c>
      <c r="K21" s="229">
        <v>0.25639671781345158</v>
      </c>
      <c r="L21" s="229">
        <v>9.1991622854601329E-2</v>
      </c>
      <c r="M21" s="230">
        <v>13.571</v>
      </c>
      <c r="N21" s="231">
        <v>5.9499168910544897</v>
      </c>
      <c r="O21" s="231">
        <v>13.376763506838818</v>
      </c>
      <c r="P21" s="232">
        <v>8</v>
      </c>
      <c r="Q21" s="233">
        <v>141</v>
      </c>
      <c r="R21" s="233">
        <v>317</v>
      </c>
    </row>
    <row r="22" spans="1:18" ht="16.5">
      <c r="A22" s="221" t="s">
        <v>118</v>
      </c>
      <c r="B22" s="222" t="s">
        <v>223</v>
      </c>
      <c r="C22" s="223" t="s">
        <v>70</v>
      </c>
      <c r="D22" s="224">
        <v>0.78222222222222215</v>
      </c>
      <c r="E22" s="225">
        <v>7205</v>
      </c>
      <c r="F22" s="226" t="s">
        <v>120</v>
      </c>
      <c r="G22" s="312" t="s">
        <v>197</v>
      </c>
      <c r="H22" s="227">
        <v>1</v>
      </c>
      <c r="I22" s="228">
        <v>3231.5659999999998</v>
      </c>
      <c r="J22" s="229">
        <v>5.2057674548801676E-2</v>
      </c>
      <c r="K22" s="229">
        <v>0.26417263645273442</v>
      </c>
      <c r="L22" s="229">
        <v>0.11913728514286882</v>
      </c>
      <c r="M22" s="230">
        <v>15.382</v>
      </c>
      <c r="N22" s="231">
        <v>0</v>
      </c>
      <c r="O22" s="231">
        <v>1.7329059657144557</v>
      </c>
      <c r="P22" s="232">
        <v>21</v>
      </c>
      <c r="Q22" s="233">
        <v>0</v>
      </c>
      <c r="R22" s="233">
        <v>56</v>
      </c>
    </row>
    <row r="23" spans="1:18" ht="16.5">
      <c r="A23" s="221" t="s">
        <v>118</v>
      </c>
      <c r="B23" s="222" t="s">
        <v>224</v>
      </c>
      <c r="C23" s="223" t="s">
        <v>67</v>
      </c>
      <c r="D23" s="224">
        <v>0.84933333333333338</v>
      </c>
      <c r="E23" s="225">
        <v>674</v>
      </c>
      <c r="F23" s="226" t="s">
        <v>119</v>
      </c>
      <c r="G23" s="312" t="s">
        <v>258</v>
      </c>
      <c r="H23" s="227">
        <v>1</v>
      </c>
      <c r="I23" s="228">
        <v>3758.1660000000002</v>
      </c>
      <c r="J23" s="229">
        <v>1.7262769283857823E-2</v>
      </c>
      <c r="K23" s="229">
        <v>0.29496006784724665</v>
      </c>
      <c r="L23" s="229">
        <v>0.17295670281727843</v>
      </c>
      <c r="M23" s="230">
        <v>15.414</v>
      </c>
      <c r="N23" s="231">
        <v>7.982617053105158E-2</v>
      </c>
      <c r="O23" s="231">
        <v>4.6565266143113417</v>
      </c>
      <c r="P23" s="232">
        <v>20</v>
      </c>
      <c r="Q23" s="233">
        <v>3</v>
      </c>
      <c r="R23" s="233">
        <v>175</v>
      </c>
    </row>
    <row r="24" spans="1:18" ht="16.5">
      <c r="A24" s="221" t="s">
        <v>118</v>
      </c>
      <c r="B24" s="222" t="s">
        <v>230</v>
      </c>
      <c r="C24" s="223" t="s">
        <v>67</v>
      </c>
      <c r="D24" s="224">
        <v>0.80571428571428572</v>
      </c>
      <c r="E24" s="225">
        <v>1463</v>
      </c>
      <c r="F24" s="226" t="s">
        <v>119</v>
      </c>
      <c r="G24" s="312" t="s">
        <v>187</v>
      </c>
      <c r="H24" s="227">
        <v>1</v>
      </c>
      <c r="I24" s="228">
        <v>3518.1350000000002</v>
      </c>
      <c r="J24" s="229">
        <v>1.900809478442559E-2</v>
      </c>
      <c r="K24" s="229">
        <v>0.37216843959226592</v>
      </c>
      <c r="L24" s="229">
        <v>0.13416199207818916</v>
      </c>
      <c r="M24" s="230">
        <v>18.917999999999999</v>
      </c>
      <c r="N24" s="231">
        <v>0</v>
      </c>
      <c r="O24" s="231">
        <v>35.729157636077069</v>
      </c>
      <c r="P24" s="232">
        <v>63</v>
      </c>
      <c r="Q24" s="233">
        <v>0</v>
      </c>
      <c r="R24" s="233">
        <v>1257</v>
      </c>
    </row>
    <row r="25" spans="1:18" ht="16.5">
      <c r="A25" s="221" t="s">
        <v>118</v>
      </c>
      <c r="B25" s="222" t="s">
        <v>171</v>
      </c>
      <c r="C25" s="223" t="s">
        <v>67</v>
      </c>
      <c r="D25" s="224">
        <v>0.84777777777777774</v>
      </c>
      <c r="E25" s="225">
        <v>5170</v>
      </c>
      <c r="F25" s="226" t="s">
        <v>120</v>
      </c>
      <c r="G25" s="312" t="s">
        <v>198</v>
      </c>
      <c r="H25" s="227">
        <v>1</v>
      </c>
      <c r="I25" s="228">
        <v>3192.7359999999999</v>
      </c>
      <c r="J25" s="229">
        <v>4.4885829525026004E-2</v>
      </c>
      <c r="K25" s="229">
        <v>0.30375323324146142</v>
      </c>
      <c r="L25" s="229">
        <v>0.11181632305333107</v>
      </c>
      <c r="M25" s="230">
        <v>16.018000000000001</v>
      </c>
      <c r="N25" s="231">
        <v>3.1321098894490494E-2</v>
      </c>
      <c r="O25" s="231">
        <v>7.8615958225171143</v>
      </c>
      <c r="P25" s="232">
        <v>42</v>
      </c>
      <c r="Q25" s="233">
        <v>1</v>
      </c>
      <c r="R25" s="233">
        <v>251</v>
      </c>
    </row>
    <row r="26" spans="1:18" ht="16.5">
      <c r="A26" s="221" t="s">
        <v>118</v>
      </c>
      <c r="B26" s="222" t="s">
        <v>233</v>
      </c>
      <c r="C26" s="223" t="s">
        <v>67</v>
      </c>
      <c r="D26" s="224">
        <v>0.81831393137539443</v>
      </c>
      <c r="E26" s="225">
        <v>1282</v>
      </c>
      <c r="F26" s="226" t="s">
        <v>120</v>
      </c>
      <c r="G26" s="312" t="s">
        <v>201</v>
      </c>
      <c r="H26" s="227">
        <v>2</v>
      </c>
      <c r="I26" s="228">
        <v>2739.0479999999998</v>
      </c>
      <c r="J26" s="229">
        <v>1.5822771431064211E-2</v>
      </c>
      <c r="K26" s="229">
        <v>0.29588868048457906</v>
      </c>
      <c r="L26" s="229">
        <v>0.23037201246564501</v>
      </c>
      <c r="M26" s="230">
        <v>11.885</v>
      </c>
      <c r="N26" s="231">
        <v>0.9127258814011292</v>
      </c>
      <c r="O26" s="231">
        <v>17.706882099181907</v>
      </c>
      <c r="P26" s="232">
        <v>16</v>
      </c>
      <c r="Q26" s="233">
        <v>25</v>
      </c>
      <c r="R26" s="233">
        <v>485</v>
      </c>
    </row>
    <row r="27" spans="1:18" ht="16.5">
      <c r="A27" s="221" t="s">
        <v>118</v>
      </c>
      <c r="B27" s="222" t="s">
        <v>235</v>
      </c>
      <c r="C27" s="223" t="s">
        <v>70</v>
      </c>
      <c r="D27" s="224">
        <v>0.74222222222222223</v>
      </c>
      <c r="E27" s="225">
        <v>9119</v>
      </c>
      <c r="F27" s="226" t="s">
        <v>120</v>
      </c>
      <c r="G27" s="312" t="s">
        <v>198</v>
      </c>
      <c r="H27" s="227">
        <v>1</v>
      </c>
      <c r="I27" s="228">
        <v>2951.2959999999998</v>
      </c>
      <c r="J27" s="229">
        <v>2.2604300929380639E-2</v>
      </c>
      <c r="K27" s="229">
        <v>0.3256836890895845</v>
      </c>
      <c r="L27" s="229">
        <v>9.8261916120917725E-2</v>
      </c>
      <c r="M27" s="230">
        <v>19.988</v>
      </c>
      <c r="N27" s="231">
        <v>3.3883419352040596E-2</v>
      </c>
      <c r="O27" s="231">
        <v>37.203994448540577</v>
      </c>
      <c r="P27" s="232">
        <v>34</v>
      </c>
      <c r="Q27" s="233">
        <v>1</v>
      </c>
      <c r="R27" s="233">
        <v>1098</v>
      </c>
    </row>
    <row r="28" spans="1:18" ht="16.5">
      <c r="A28" s="221" t="s">
        <v>118</v>
      </c>
      <c r="B28" s="222" t="s">
        <v>239</v>
      </c>
      <c r="C28" s="223" t="s">
        <v>67</v>
      </c>
      <c r="D28" s="224">
        <v>0.83474326159697076</v>
      </c>
      <c r="E28" s="225">
        <v>9232</v>
      </c>
      <c r="F28" s="226" t="s">
        <v>120</v>
      </c>
      <c r="G28" s="312" t="s">
        <v>199</v>
      </c>
      <c r="H28" s="227">
        <v>3</v>
      </c>
      <c r="I28" s="228">
        <v>2853.1499999999996</v>
      </c>
      <c r="J28" s="229">
        <v>3.0661448066932249E-2</v>
      </c>
      <c r="K28" s="229">
        <v>0.28435145773216508</v>
      </c>
      <c r="L28" s="229">
        <v>0.16858559837372727</v>
      </c>
      <c r="M28" s="230">
        <v>12.6</v>
      </c>
      <c r="N28" s="231">
        <v>3.5048980950878855E-2</v>
      </c>
      <c r="O28" s="231">
        <v>1.9627429332492161</v>
      </c>
      <c r="P28" s="232">
        <v>39</v>
      </c>
      <c r="Q28" s="233">
        <v>1</v>
      </c>
      <c r="R28" s="233">
        <v>56</v>
      </c>
    </row>
    <row r="29" spans="1:18" ht="16.5">
      <c r="A29" s="221" t="s">
        <v>118</v>
      </c>
      <c r="B29" s="222" t="s">
        <v>349</v>
      </c>
      <c r="C29" s="223" t="s">
        <v>67</v>
      </c>
      <c r="D29" s="224">
        <v>0.84875</v>
      </c>
      <c r="E29" s="225">
        <v>2499</v>
      </c>
      <c r="F29" s="226" t="s">
        <v>123</v>
      </c>
      <c r="G29" s="312" t="s">
        <v>205</v>
      </c>
      <c r="H29" s="227">
        <v>1</v>
      </c>
      <c r="I29" s="228">
        <v>2135.7809999999999</v>
      </c>
      <c r="J29" s="229">
        <v>1.462793446724771E-2</v>
      </c>
      <c r="K29" s="229">
        <v>0.40961898961760257</v>
      </c>
      <c r="L29" s="229">
        <v>0.17323873561942915</v>
      </c>
      <c r="M29" s="230">
        <v>10.192</v>
      </c>
      <c r="N29" s="231">
        <v>9.3642559794286026E-2</v>
      </c>
      <c r="O29" s="231">
        <v>16.387447964000053</v>
      </c>
      <c r="P29" s="232">
        <v>58</v>
      </c>
      <c r="Q29" s="233">
        <v>2</v>
      </c>
      <c r="R29" s="233">
        <v>350</v>
      </c>
    </row>
    <row r="30" spans="1:18" ht="16.5">
      <c r="A30" s="221" t="s">
        <v>118</v>
      </c>
      <c r="B30" s="222" t="s">
        <v>242</v>
      </c>
      <c r="C30" s="223" t="s">
        <v>67</v>
      </c>
      <c r="D30" s="224">
        <v>0.82407407407407407</v>
      </c>
      <c r="E30" s="225">
        <v>1685</v>
      </c>
      <c r="F30" s="226" t="s">
        <v>119</v>
      </c>
      <c r="G30" s="312" t="s">
        <v>183</v>
      </c>
      <c r="H30" s="227">
        <v>1</v>
      </c>
      <c r="I30" s="228">
        <v>3713.7869999999998</v>
      </c>
      <c r="J30" s="229">
        <v>4.2601161253777373E-2</v>
      </c>
      <c r="K30" s="229">
        <v>0.30214075518343197</v>
      </c>
      <c r="L30" s="229">
        <v>0.11659257787266744</v>
      </c>
      <c r="M30" s="230">
        <v>16.861000000000001</v>
      </c>
      <c r="N30" s="231">
        <v>0</v>
      </c>
      <c r="O30" s="231">
        <v>8.8588817829347786</v>
      </c>
      <c r="P30" s="232">
        <v>20</v>
      </c>
      <c r="Q30" s="233">
        <v>0</v>
      </c>
      <c r="R30" s="233">
        <v>329</v>
      </c>
    </row>
    <row r="31" spans="1:18" ht="16.5">
      <c r="A31" s="221" t="s">
        <v>118</v>
      </c>
      <c r="B31" s="222" t="s">
        <v>245</v>
      </c>
      <c r="C31" s="223" t="s">
        <v>70</v>
      </c>
      <c r="D31" s="224">
        <v>0.79142857142857159</v>
      </c>
      <c r="E31" s="225">
        <v>949</v>
      </c>
      <c r="F31" s="226" t="s">
        <v>120</v>
      </c>
      <c r="G31" s="312" t="s">
        <v>195</v>
      </c>
      <c r="H31" s="227">
        <v>1</v>
      </c>
      <c r="I31" s="228">
        <v>2625.5479999999998</v>
      </c>
      <c r="J31" s="229">
        <v>3.2993782699236585E-2</v>
      </c>
      <c r="K31" s="229">
        <v>0.28756277667543445</v>
      </c>
      <c r="L31" s="229">
        <v>0.14663605464459231</v>
      </c>
      <c r="M31" s="230">
        <v>13.462999999999999</v>
      </c>
      <c r="N31" s="231">
        <v>8.3030285487067843</v>
      </c>
      <c r="O31" s="231">
        <v>17.40589012274771</v>
      </c>
      <c r="P31" s="232">
        <v>20</v>
      </c>
      <c r="Q31" s="233">
        <v>218</v>
      </c>
      <c r="R31" s="233">
        <v>457</v>
      </c>
    </row>
    <row r="32" spans="1:18" ht="16.5">
      <c r="A32" s="221" t="s">
        <v>118</v>
      </c>
      <c r="B32" s="222" t="s">
        <v>274</v>
      </c>
      <c r="C32" s="223" t="s">
        <v>70</v>
      </c>
      <c r="D32" s="224">
        <v>0.79620689655172416</v>
      </c>
      <c r="E32" s="225">
        <v>2800</v>
      </c>
      <c r="F32" s="226" t="s">
        <v>119</v>
      </c>
      <c r="G32" s="312" t="s">
        <v>191</v>
      </c>
      <c r="H32" s="227">
        <v>1</v>
      </c>
      <c r="I32" s="228">
        <v>3688.3690000000001</v>
      </c>
      <c r="J32" s="229">
        <v>3.3645560855736806E-2</v>
      </c>
      <c r="K32" s="229">
        <v>0.3339553625135831</v>
      </c>
      <c r="L32" s="229">
        <v>0.19683496960309557</v>
      </c>
      <c r="M32" s="230">
        <v>19.073</v>
      </c>
      <c r="N32" s="231">
        <v>0</v>
      </c>
      <c r="O32" s="231">
        <v>3.3348073362507926</v>
      </c>
      <c r="P32" s="232">
        <v>44</v>
      </c>
      <c r="Q32" s="233">
        <v>0</v>
      </c>
      <c r="R32" s="233">
        <v>123</v>
      </c>
    </row>
    <row r="33" spans="1:18" ht="16.5">
      <c r="A33" s="221" t="s">
        <v>118</v>
      </c>
      <c r="B33" s="222" t="s">
        <v>246</v>
      </c>
      <c r="C33" s="223" t="s">
        <v>67</v>
      </c>
      <c r="D33" s="224">
        <v>0.83222222222222209</v>
      </c>
      <c r="E33" s="225">
        <v>7074</v>
      </c>
      <c r="F33" s="226" t="s">
        <v>119</v>
      </c>
      <c r="G33" s="312" t="s">
        <v>176</v>
      </c>
      <c r="H33" s="227">
        <v>1</v>
      </c>
      <c r="I33" s="228">
        <v>3685.6669999999999</v>
      </c>
      <c r="J33" s="229">
        <v>1.7971894831294303E-2</v>
      </c>
      <c r="K33" s="229">
        <v>0.31995502426162503</v>
      </c>
      <c r="L33" s="229">
        <v>0.17147506814913013</v>
      </c>
      <c r="M33" s="230">
        <v>13.615</v>
      </c>
      <c r="N33" s="231" t="s">
        <v>316</v>
      </c>
      <c r="O33" s="231" t="s">
        <v>316</v>
      </c>
      <c r="P33" s="232">
        <v>20</v>
      </c>
      <c r="Q33" s="233">
        <v>1344</v>
      </c>
      <c r="R33" s="233">
        <v>378</v>
      </c>
    </row>
  </sheetData>
  <phoneticPr fontId="4" type="noConversion"/>
  <conditionalFormatting sqref="C14:D3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5599-D693-41D3-AFFF-79A1096B4B1F}">
  <sheetPr>
    <tabColor rgb="FFFF0000"/>
  </sheetPr>
  <dimension ref="A1:R18"/>
  <sheetViews>
    <sheetView showGridLines="0" zoomScaleNormal="100" zoomScaleSheetLayoutView="85" workbookViewId="0"/>
  </sheetViews>
  <sheetFormatPr defaultRowHeight="13.5"/>
  <cols>
    <col min="1" max="2" width="9.140625" style="306"/>
    <col min="3" max="3" width="9.85546875" style="306" customWidth="1"/>
    <col min="4" max="16384" width="9.140625" style="306"/>
  </cols>
  <sheetData>
    <row r="1" spans="1:18" ht="3.75" customHeight="1">
      <c r="A1" s="301"/>
      <c r="B1" s="302"/>
      <c r="C1" s="303"/>
      <c r="D1" s="304"/>
      <c r="E1" s="304"/>
      <c r="F1" s="305"/>
      <c r="G1" s="304"/>
      <c r="H1" s="304"/>
      <c r="I1" s="304"/>
      <c r="J1" s="304"/>
      <c r="K1" s="304"/>
    </row>
    <row r="2" spans="1:18" ht="41.25">
      <c r="A2" s="330" t="s">
        <v>397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</row>
    <row r="4" spans="1:18" ht="17.25">
      <c r="A4" s="307" t="s">
        <v>398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R4" s="309"/>
    </row>
    <row r="5" spans="1:18" ht="16.5">
      <c r="R5" s="309"/>
    </row>
    <row r="6" spans="1:18" ht="26.25">
      <c r="A6" s="310"/>
      <c r="R6" s="309"/>
    </row>
    <row r="7" spans="1:18" ht="130.5" customHeight="1">
      <c r="A7" s="310"/>
    </row>
    <row r="8" spans="1:18" ht="26.25">
      <c r="A8" s="310"/>
      <c r="R8" s="309"/>
    </row>
    <row r="9" spans="1:18" ht="26.25">
      <c r="A9" s="310"/>
      <c r="R9" s="309"/>
    </row>
    <row r="10" spans="1:18" ht="40.5" customHeight="1">
      <c r="A10" s="310" t="s">
        <v>399</v>
      </c>
    </row>
    <row r="11" spans="1:18" ht="19.5" customHeight="1">
      <c r="A11" s="310"/>
    </row>
    <row r="12" spans="1:18" ht="17.25">
      <c r="A12" s="311" t="s">
        <v>400</v>
      </c>
      <c r="R12" s="309"/>
    </row>
    <row r="13" spans="1:18" ht="40.5">
      <c r="A13" s="331" t="s">
        <v>0</v>
      </c>
      <c r="B13" s="332" t="s">
        <v>74</v>
      </c>
      <c r="C13" s="333" t="s">
        <v>65</v>
      </c>
      <c r="D13" s="333" t="s">
        <v>158</v>
      </c>
      <c r="E13" s="334" t="s">
        <v>144</v>
      </c>
      <c r="F13" s="332" t="s">
        <v>149</v>
      </c>
      <c r="G13" s="334" t="s">
        <v>147</v>
      </c>
      <c r="H13" s="334" t="s">
        <v>151</v>
      </c>
      <c r="I13" s="335" t="s">
        <v>153</v>
      </c>
      <c r="J13" s="334" t="s">
        <v>6</v>
      </c>
      <c r="K13" s="334" t="s">
        <v>7</v>
      </c>
      <c r="R13" s="309"/>
    </row>
    <row r="14" spans="1:18" ht="16.5">
      <c r="A14" s="221" t="s">
        <v>118</v>
      </c>
      <c r="B14" s="222" t="s">
        <v>351</v>
      </c>
      <c r="C14" s="223" t="s">
        <v>68</v>
      </c>
      <c r="D14" s="224">
        <v>0.92714285714285727</v>
      </c>
      <c r="E14" s="225">
        <v>4999</v>
      </c>
      <c r="F14" s="226" t="s">
        <v>121</v>
      </c>
      <c r="G14" s="312" t="s">
        <v>203</v>
      </c>
      <c r="H14" s="227">
        <v>2</v>
      </c>
      <c r="I14" s="228">
        <v>7030.6779999999999</v>
      </c>
      <c r="J14" s="231">
        <v>1.237433999964157</v>
      </c>
      <c r="K14" s="336">
        <v>21.107494895940334</v>
      </c>
    </row>
    <row r="15" spans="1:18" ht="16.5">
      <c r="A15" s="221" t="s">
        <v>118</v>
      </c>
      <c r="B15" s="222" t="s">
        <v>228</v>
      </c>
      <c r="C15" s="223" t="s">
        <v>68</v>
      </c>
      <c r="D15" s="224">
        <v>0.92464285714285721</v>
      </c>
      <c r="E15" s="225">
        <v>7206</v>
      </c>
      <c r="F15" s="226" t="s">
        <v>119</v>
      </c>
      <c r="G15" s="312" t="s">
        <v>180</v>
      </c>
      <c r="H15" s="227">
        <v>1</v>
      </c>
      <c r="I15" s="228">
        <v>3441.7190000000001</v>
      </c>
      <c r="J15" s="231">
        <v>0.46488397222434485</v>
      </c>
      <c r="K15" s="336">
        <v>35.679844868218467</v>
      </c>
    </row>
    <row r="16" spans="1:18" ht="16.5">
      <c r="A16" s="221" t="s">
        <v>118</v>
      </c>
      <c r="B16" s="222" t="s">
        <v>230</v>
      </c>
      <c r="C16" s="223" t="s">
        <v>67</v>
      </c>
      <c r="D16" s="224">
        <v>0.80571428571428572</v>
      </c>
      <c r="E16" s="225">
        <v>1463</v>
      </c>
      <c r="F16" s="226" t="s">
        <v>119</v>
      </c>
      <c r="G16" s="312" t="s">
        <v>187</v>
      </c>
      <c r="H16" s="227">
        <v>1</v>
      </c>
      <c r="I16" s="228">
        <v>3518.1350000000002</v>
      </c>
      <c r="J16" s="231">
        <v>0</v>
      </c>
      <c r="K16" s="336">
        <v>35.729157636077069</v>
      </c>
    </row>
    <row r="17" spans="1:11" ht="16.5">
      <c r="A17" s="221" t="s">
        <v>118</v>
      </c>
      <c r="B17" s="222" t="s">
        <v>235</v>
      </c>
      <c r="C17" s="223" t="s">
        <v>70</v>
      </c>
      <c r="D17" s="224">
        <v>0.74222222222222223</v>
      </c>
      <c r="E17" s="225">
        <v>9119</v>
      </c>
      <c r="F17" s="226" t="s">
        <v>120</v>
      </c>
      <c r="G17" s="312" t="s">
        <v>198</v>
      </c>
      <c r="H17" s="227">
        <v>1</v>
      </c>
      <c r="I17" s="228">
        <v>2951.2959999999998</v>
      </c>
      <c r="J17" s="231">
        <v>3.3883419352040596E-2</v>
      </c>
      <c r="K17" s="336">
        <v>37.203994448540577</v>
      </c>
    </row>
    <row r="18" spans="1:11" ht="16.5">
      <c r="A18" s="221" t="s">
        <v>118</v>
      </c>
      <c r="B18" s="222" t="s">
        <v>243</v>
      </c>
      <c r="C18" s="223" t="s">
        <v>68</v>
      </c>
      <c r="D18" s="224">
        <v>0.90518894167234953</v>
      </c>
      <c r="E18" s="225">
        <v>5365</v>
      </c>
      <c r="F18" s="226" t="s">
        <v>119</v>
      </c>
      <c r="G18" s="312" t="s">
        <v>177</v>
      </c>
      <c r="H18" s="227">
        <v>10</v>
      </c>
      <c r="I18" s="228">
        <v>4351.201</v>
      </c>
      <c r="J18" s="231">
        <v>0.110778744106917</v>
      </c>
      <c r="K18" s="336">
        <v>24.925217424056324</v>
      </c>
    </row>
  </sheetData>
  <mergeCells count="1">
    <mergeCell ref="A2:K2"/>
  </mergeCells>
  <phoneticPr fontId="4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2025-03-04T02:14:11Z</dcterms:modified>
</cp:coreProperties>
</file>