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212717CE-BC67-4F90-AF85-B01D25A5DFF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1" r:id="rId8"/>
  </sheets>
  <definedNames>
    <definedName name="_xlnm._FilterDatabase" localSheetId="7" hidden="1">'급감속과다 명단'!$A$13:$K$23</definedName>
    <definedName name="_xlnm._FilterDatabase" localSheetId="4" hidden="1">운전자별!$A$2:$R$67</definedName>
    <definedName name="_xlnm._FilterDatabase" localSheetId="3" hidden="1">차량별!$A$2:$BN$28</definedName>
    <definedName name="_xlnm.Print_Area" localSheetId="7">'급감속과다 명단'!$A$1:$K$13</definedName>
    <definedName name="_xlnm.Print_Area" localSheetId="4">운전자별!$A$1:$R$67</definedName>
    <definedName name="_xlnm.Print_Area" localSheetId="1">종합!$A$1:$L$138</definedName>
    <definedName name="_xlnm.Print_Area" localSheetId="3">차량별!$A$1:$T$28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12" l="1"/>
  <c r="E129" i="12"/>
  <c r="F129" i="12"/>
  <c r="G129" i="12"/>
  <c r="H129" i="12"/>
  <c r="I129" i="12"/>
  <c r="J129" i="12"/>
  <c r="D130" i="12"/>
  <c r="E130" i="12"/>
  <c r="F130" i="12"/>
  <c r="G130" i="12"/>
  <c r="H130" i="12"/>
  <c r="I130" i="12"/>
  <c r="J130" i="12"/>
  <c r="E128" i="12"/>
  <c r="F128" i="12"/>
  <c r="G128" i="12"/>
  <c r="H128" i="12"/>
  <c r="I128" i="12"/>
  <c r="J128" i="12"/>
  <c r="D128" i="12"/>
  <c r="B130" i="12"/>
  <c r="B129" i="12"/>
  <c r="B128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D61" i="12" a="1"/>
  <c r="N61" i="12" a="1"/>
  <c r="N61" i="12" l="1"/>
  <c r="D61" i="12"/>
  <c r="I61" i="12" a="1"/>
  <c r="G61" i="12" a="1"/>
  <c r="E61" i="12" a="1"/>
  <c r="J61" i="12" a="1"/>
  <c r="H61" i="12" a="1"/>
  <c r="F61" i="12" a="1"/>
  <c r="I61" i="12" l="1"/>
  <c r="G61" i="12"/>
  <c r="J61" i="12"/>
  <c r="F61" i="12"/>
  <c r="E61" i="12"/>
  <c r="H61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F25" i="60" l="1"/>
  <c r="F22" i="60"/>
  <c r="F14" i="60"/>
  <c r="F23" i="60"/>
  <c r="F15" i="60"/>
  <c r="F17" i="60"/>
  <c r="F16" i="60"/>
  <c r="F21" i="60"/>
  <c r="F13" i="60"/>
  <c r="F26" i="60"/>
  <c r="F18" i="60"/>
  <c r="F19" i="60"/>
  <c r="F28" i="60"/>
  <c r="F20" i="60"/>
  <c r="F12" i="60"/>
  <c r="F27" i="60"/>
  <c r="F11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6" i="12" s="1"/>
  <c r="N30" i="12"/>
  <c r="K61" i="12" l="1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<sst xmlns="http://schemas.openxmlformats.org/spreadsheetml/2006/main" count="2145" uniqueCount="461">
  <si>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</si>
  <si>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</si>
  <si>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</si>
  <si>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</si>
  <si>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</si>
  <si>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</si>
  <si>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</si>
  <si>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</si>
  <si>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</si>
  <si>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</si>
  <si>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</si>
  <si>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</si>
  <si>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</si>
  <si>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</si>
  <si>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</si>
  <si>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</si>
  <si>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</si>
  <si>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</si>
  <si>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</si>
  <si>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</si>
  <si>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</si>
  <si>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</si>
  <si>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</si>
  <si>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</si>
  <si>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</si>
  <si>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</si>
  <si>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</si>
  <si>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</si>
  <si>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</si>
  <si>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</si>
  <si>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</si>
  <si>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</si>
  <si>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</si>
  <si>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</si>
  <si>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</si>
  <si>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</si>
  <si>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</si>
  <si>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</si>
  <si>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</si>
  <si>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</si>
  <si>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</si>
  <si>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</si>
  <si>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</si>
  <si>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</si>
  <si>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</si>
  <si>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</si>
  <si>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</si>
  <si>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</si>
  <si>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</si>
  <si>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</si>
  <si>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</si>
  <si>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</si>
  <si>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</si>
  <si>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</si>
  <si>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</si>
  <si>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</si>
  <si>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</si>
  <si>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</si>
  <si>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</si>
  <si>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</si>
  <si>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</si>
  <si>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</si>
  <si>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</si>
  <si>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</si>
  <si>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</si>
  <si>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</si>
  <si>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</si>
  <si>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</si>
  <si>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</si>
  <si>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</si>
  <si>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</si>
  <si>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</si>
  <si>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</si>
  <si>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</si>
  <si>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</si>
  <si>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</si>
  <si>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</si>
  <si>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</si>
  <si>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</si>
  <si>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</si>
  <si>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</si>
  <si>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</si>
  <si>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</si>
  <si>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</si>
  <si>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</si>
  <si>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</si>
  <si>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</si>
  <si>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</si>
  <si>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</si>
  <si>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</si>
  <si>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</si>
  <si>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</si>
  <si>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</si>
  <si>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</si>
  <si>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</si>
  <si>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</si>
  <si>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</si>
  <si>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</si>
  <si>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</si>
  <si>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</si>
  <si>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</si>
  <si>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</si>
  <si>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</si>
  <si>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</si>
  <si>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</si>
  <si>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</si>
  <si>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</si>
  <si>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</si>
  <si>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</si>
  <si>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</si>
  <si>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</si>
  <si>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</si>
  <si>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</si>
  <si>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</si>
  <si>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</si>
  <si>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</si>
  <si>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</si>
  <si>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</si>
  <si>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청룡교통</t>
  </si>
  <si>
    <t>43</t>
  </si>
  <si>
    <t>43-1</t>
  </si>
  <si>
    <t>44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</si>
  <si>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</si>
  <si>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</si>
  <si>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</si>
  <si>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</si>
  <si>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</si>
  <si>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</si>
  <si>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</si>
  <si>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</si>
  <si>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</si>
  <si>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</si>
  <si>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</si>
  <si>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</si>
  <si>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</si>
  <si>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</si>
  <si>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</si>
  <si>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</si>
  <si>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</si>
  <si>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</si>
  <si>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</si>
  <si>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</si>
  <si>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</si>
  <si>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</si>
  <si>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</si>
  <si>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</si>
  <si>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</si>
  <si>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</si>
  <si>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</si>
  <si>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</si>
  <si>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</si>
  <si>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</si>
  <si>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</si>
  <si>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</si>
  <si>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</si>
  <si>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</si>
  <si>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</si>
  <si>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</si>
  <si>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</si>
  <si>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</si>
  <si>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</si>
  <si>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</si>
  <si>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</si>
  <si>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A</t>
    <phoneticPr fontId="3" type="noConversion"/>
  </si>
  <si>
    <t>최대주행거리</t>
  </si>
  <si>
    <t>[TIP!!] 특별관리 운행사원 관리하려면?</t>
  </si>
  <si>
    <t>대형</t>
  </si>
  <si>
    <t>청룡교통</t>
    <phoneticPr fontId="3" type="noConversion"/>
  </si>
  <si>
    <t>73아1731</t>
  </si>
  <si>
    <t>73아1040</t>
  </si>
  <si>
    <t>73아1053</t>
  </si>
  <si>
    <t>저상</t>
  </si>
  <si>
    <t>73아1058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</si>
  <si>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</si>
  <si>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</si>
  <si>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</si>
  <si>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</si>
  <si>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</si>
  <si>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</si>
  <si>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</si>
  <si>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</si>
  <si>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</si>
  <si>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</si>
  <si>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</si>
  <si>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</si>
  <si>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</si>
  <si>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</si>
  <si>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</si>
  <si>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</si>
  <si>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</si>
  <si>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</si>
  <si>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73아1082</t>
  </si>
  <si>
    <t>강명구</t>
  </si>
  <si>
    <t>공윤호</t>
  </si>
  <si>
    <t>공재구</t>
  </si>
  <si>
    <t>권혁민</t>
  </si>
  <si>
    <t>김남우</t>
  </si>
  <si>
    <t>김민수</t>
  </si>
  <si>
    <t>김성태</t>
  </si>
  <si>
    <t>김진규</t>
  </si>
  <si>
    <t>김호준</t>
  </si>
  <si>
    <t>나진철</t>
  </si>
  <si>
    <t>류광민</t>
  </si>
  <si>
    <t>박승호</t>
  </si>
  <si>
    <t>박형근</t>
  </si>
  <si>
    <t>배경호</t>
  </si>
  <si>
    <t>심보용</t>
  </si>
  <si>
    <t>유창수</t>
  </si>
  <si>
    <t>유형식</t>
  </si>
  <si>
    <t>윤승진</t>
  </si>
  <si>
    <t>이도영</t>
  </si>
  <si>
    <t>이동현</t>
  </si>
  <si>
    <t>이재룡</t>
  </si>
  <si>
    <t>이준형</t>
  </si>
  <si>
    <t>이준호</t>
  </si>
  <si>
    <t>이진원</t>
  </si>
  <si>
    <t>이진호</t>
  </si>
  <si>
    <t>이효준</t>
  </si>
  <si>
    <t>임영환</t>
  </si>
  <si>
    <t>임장환</t>
  </si>
  <si>
    <t>장민</t>
  </si>
  <si>
    <t>전기정</t>
  </si>
  <si>
    <t>정승우</t>
  </si>
  <si>
    <t>정인택</t>
  </si>
  <si>
    <t>정재환</t>
  </si>
  <si>
    <t>정진규</t>
  </si>
  <si>
    <t>정현철</t>
  </si>
  <si>
    <t>정화석</t>
  </si>
  <si>
    <t>조영현</t>
  </si>
  <si>
    <t>최창엽</t>
  </si>
  <si>
    <t>허기범</t>
  </si>
  <si>
    <t>황승준</t>
  </si>
  <si>
    <t>인천전체</t>
  </si>
  <si>
    <t>0%(0명)</t>
  </si>
  <si>
    <t>▲</t>
  </si>
  <si>
    <t>=</t>
  </si>
  <si>
    <t>▽</t>
  </si>
  <si>
    <t>이성호</t>
  </si>
  <si>
    <t>김기웅</t>
  </si>
  <si>
    <t>여유안</t>
  </si>
  <si>
    <t>유호정</t>
  </si>
  <si>
    <t>이기용</t>
  </si>
  <si>
    <t>최정오</t>
  </si>
  <si>
    <t>호광희</t>
  </si>
  <si>
    <t>4343</t>
  </si>
  <si>
    <t>청룡교통43D2</t>
  </si>
  <si>
    <t>청룡교통43S2</t>
  </si>
  <si>
    <t>청룡교통43D1</t>
  </si>
  <si>
    <t>청룡교통43S1</t>
  </si>
  <si>
    <t>43-143-1</t>
  </si>
  <si>
    <t>청룡교통43-1D1</t>
  </si>
  <si>
    <t>청룡교통43-1C2</t>
  </si>
  <si>
    <t>청룡교통43-1C1</t>
  </si>
  <si>
    <t>4444</t>
  </si>
  <si>
    <t>청룡교통44C1</t>
  </si>
  <si>
    <t>예비예비</t>
  </si>
  <si>
    <t>청룡교통43-1D2</t>
  </si>
  <si>
    <t>김광석</t>
  </si>
  <si>
    <t>개선율(유카전)</t>
  </si>
  <si>
    <t>순위</t>
  </si>
  <si>
    <t>권순구</t>
  </si>
  <si>
    <t>황우상</t>
  </si>
  <si>
    <t>청룡교통43-1B1</t>
  </si>
  <si>
    <t>청룡교통43B1</t>
  </si>
  <si>
    <t>청룡교통43F1</t>
  </si>
  <si>
    <t>청룡교통43B2</t>
  </si>
  <si>
    <t>청룡교통44C2</t>
  </si>
  <si>
    <t>청룡교통43C2</t>
  </si>
  <si>
    <t>청룡교통43C1</t>
  </si>
  <si>
    <t>청룡교통43-1F1</t>
  </si>
  <si>
    <t>청룡교통44D1</t>
  </si>
  <si>
    <t>20%(1명)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</si>
  <si>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</si>
  <si>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</si>
  <si>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</si>
  <si>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</si>
  <si>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</si>
  <si>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</si>
  <si>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</si>
  <si>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4444D</t>
  </si>
  <si>
    <t>43-143-1D</t>
  </si>
  <si>
    <t>43-143-1C</t>
  </si>
  <si>
    <t>청룡교통44B1</t>
  </si>
  <si>
    <t>4444C</t>
  </si>
  <si>
    <t>4343A</t>
  </si>
  <si>
    <t>청룡교통43A1</t>
  </si>
  <si>
    <t>4343B</t>
  </si>
  <si>
    <t>청룡교통43B3</t>
  </si>
  <si>
    <t>43-143-1F</t>
  </si>
  <si>
    <t>4444S</t>
  </si>
  <si>
    <t>청룡교통44S1</t>
  </si>
  <si>
    <t>4343C</t>
  </si>
  <si>
    <t>4343F</t>
  </si>
  <si>
    <t>4343D</t>
  </si>
  <si>
    <t>청룡교통43D3</t>
  </si>
  <si>
    <t>43-143-1B</t>
  </si>
  <si>
    <t>청룡교통43-1B2</t>
  </si>
  <si>
    <t>청룡교통44D2</t>
  </si>
  <si>
    <t>4444F</t>
  </si>
  <si>
    <t>청룡교통44F1</t>
  </si>
  <si>
    <t>청룡교통44S2</t>
  </si>
  <si>
    <t>4343S</t>
  </si>
  <si>
    <t>청룡교통43A2</t>
  </si>
  <si>
    <t>청룡교통44F2</t>
  </si>
  <si>
    <t>청룡교통43-1B3</t>
  </si>
  <si>
    <t>청룡교통43C3</t>
  </si>
  <si>
    <t>43-143-1S</t>
  </si>
  <si>
    <t>청룡교통43-1S1</t>
  </si>
  <si>
    <t>청룡교통43S3</t>
  </si>
  <si>
    <t>30%(3명)</t>
  </si>
  <si>
    <t>20%(2명)</t>
  </si>
  <si>
    <t>73아1060</t>
  </si>
  <si>
    <t>NEW</t>
  </si>
  <si>
    <t>new</t>
  </si>
  <si>
    <t>청룡교통43S4</t>
  </si>
  <si>
    <t>김광종</t>
  </si>
  <si>
    <t>김효원</t>
  </si>
  <si>
    <t>청룡교통43C5</t>
  </si>
  <si>
    <t>청룡교통43C4</t>
  </si>
  <si>
    <t>청룡교통43B4</t>
  </si>
  <si>
    <t>임세호</t>
  </si>
  <si>
    <t>조석현</t>
  </si>
  <si>
    <t>함대근</t>
  </si>
  <si>
    <t>청룡교통43S5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</si>
  <si>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</si>
  <si>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</si>
  <si>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</si>
  <si>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</si>
  <si>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</si>
  <si>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</si>
  <si>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</si>
  <si>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</si>
  <si>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</si>
  <si>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</si>
  <si>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</si>
  <si>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</si>
  <si>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</si>
  <si>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31위/(32개사)</t>
  </si>
  <si>
    <t>40%(2명)</t>
  </si>
  <si>
    <t>청룡교통43-1D3</t>
  </si>
  <si>
    <t>청룡교통43-1A1</t>
  </si>
  <si>
    <t>청룡교통44A1</t>
  </si>
  <si>
    <t>김인구</t>
  </si>
  <si>
    <t>김창선</t>
  </si>
  <si>
    <t>김태훈</t>
  </si>
  <si>
    <t>박완규</t>
  </si>
  <si>
    <t>박종억</t>
  </si>
  <si>
    <t>43-143-1A</t>
  </si>
  <si>
    <t>유인규</t>
  </si>
  <si>
    <t>4444A</t>
  </si>
  <si>
    <t>청룡교통44A2</t>
  </si>
  <si>
    <t>청룡교통44S4</t>
  </si>
  <si>
    <t>청룡교통44S3</t>
  </si>
  <si>
    <t>청룡교통43S7</t>
  </si>
  <si>
    <t>청룡교통44D3</t>
  </si>
  <si>
    <t>청룡교통43S6</t>
  </si>
  <si>
    <t>분석기간: 25.02.01~25.02.28</t>
    <phoneticPr fontId="3" type="noConversion"/>
  </si>
  <si>
    <t>25'02</t>
    <phoneticPr fontId="3" type="noConversion"/>
  </si>
  <si>
    <t>조영곤</t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</si>
  <si>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</si>
  <si>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</si>
  <si>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</si>
  <si>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</si>
  <si>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</si>
  <si>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</si>
  <si>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</si>
  <si>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</si>
  <si>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53298991994.19</t>
  </si>
  <si>
    <t>청룡교통43F2</t>
  </si>
  <si>
    <t>53236394213.856</t>
  </si>
  <si>
    <t>예비예비D</t>
  </si>
  <si>
    <t>청룡교통예비D4</t>
  </si>
  <si>
    <t>53236051594.379</t>
  </si>
  <si>
    <t>5323333354.35</t>
  </si>
  <si>
    <t>청룡교통예비D8</t>
  </si>
  <si>
    <t>53257761550.815</t>
  </si>
  <si>
    <t>권환웅</t>
  </si>
  <si>
    <t>5328591378.29</t>
  </si>
  <si>
    <t>5328003212.978</t>
  </si>
  <si>
    <t>53265801103.234</t>
  </si>
  <si>
    <t>5328129328.006</t>
  </si>
  <si>
    <t>53285741685.862</t>
  </si>
  <si>
    <t>5323992260.626</t>
  </si>
  <si>
    <t>53293591459.864</t>
  </si>
  <si>
    <t>53215671921.348</t>
  </si>
  <si>
    <t>53227122117.788</t>
  </si>
  <si>
    <t>53244342028.576</t>
  </si>
  <si>
    <t>53272641650.046</t>
  </si>
  <si>
    <t>5323254145.217</t>
  </si>
  <si>
    <t>53252221596.936</t>
  </si>
  <si>
    <t>5327069255.835</t>
  </si>
  <si>
    <t>청룡교통43D6</t>
  </si>
  <si>
    <t>53213931839.394</t>
  </si>
  <si>
    <t>5324679434.197</t>
  </si>
  <si>
    <t>5324336520.688</t>
  </si>
  <si>
    <t>청룡교통43-1B5</t>
  </si>
  <si>
    <t>532331848.56</t>
  </si>
  <si>
    <t>5325532.501</t>
  </si>
  <si>
    <t>53244321514.052</t>
  </si>
  <si>
    <t>청룡교통43-1S2</t>
  </si>
  <si>
    <t>53211491448.83</t>
  </si>
  <si>
    <t>5325828220.7</t>
  </si>
  <si>
    <t>5326904683.641</t>
  </si>
  <si>
    <t>5327019328.82</t>
  </si>
  <si>
    <t>청룡교통43S9</t>
  </si>
  <si>
    <t>53299661576.528</t>
  </si>
  <si>
    <t>5328943255.805</t>
  </si>
  <si>
    <t>청룡교통43B5</t>
  </si>
  <si>
    <t>5323018150.087</t>
  </si>
  <si>
    <t>53234301876.099</t>
  </si>
  <si>
    <t>53233941436.007</t>
  </si>
  <si>
    <t>5323251200.817</t>
  </si>
  <si>
    <t>5321235205.362</t>
  </si>
  <si>
    <t>53271681854.754</t>
  </si>
  <si>
    <t>53298662055.776</t>
  </si>
  <si>
    <t>53266171625.82</t>
  </si>
  <si>
    <t>5324636131.777</t>
  </si>
  <si>
    <t>청룡교통43-1B4</t>
  </si>
  <si>
    <t>53238871808.94</t>
  </si>
  <si>
    <t>53257071605.657</t>
  </si>
  <si>
    <t>5322959241.744</t>
  </si>
  <si>
    <t>53268651874.204</t>
  </si>
  <si>
    <t>청룡교통44F3</t>
  </si>
  <si>
    <t>53299211515.855</t>
  </si>
  <si>
    <t>53246021591.052</t>
  </si>
  <si>
    <t>청룡교통43S10</t>
  </si>
  <si>
    <t>53225491567.758</t>
  </si>
  <si>
    <t>53212341208.604</t>
  </si>
  <si>
    <t>53240771380.205</t>
  </si>
  <si>
    <t>청룡교통43S8</t>
  </si>
  <si>
    <t>5329871395.956</t>
  </si>
  <si>
    <t>청룡교통43B6</t>
  </si>
  <si>
    <t>5325114303.89</t>
  </si>
  <si>
    <t>청룡교통43D7</t>
  </si>
  <si>
    <t>53213251383.389</t>
  </si>
  <si>
    <t>53226261442.896</t>
  </si>
  <si>
    <t>청룡교통44S5</t>
  </si>
  <si>
    <t>5329316146.85</t>
  </si>
  <si>
    <t>53246031853.996</t>
  </si>
  <si>
    <t>청룡교통43-1D4</t>
  </si>
  <si>
    <t>53211144.544</t>
  </si>
  <si>
    <t>5327377276.965</t>
  </si>
  <si>
    <t>53292111943.236</t>
  </si>
  <si>
    <t>5328308306.266</t>
  </si>
  <si>
    <t>53295931830.766</t>
  </si>
  <si>
    <t>청룡교통43D4</t>
  </si>
  <si>
    <t>53264541146.792</t>
  </si>
  <si>
    <t>5321294242.859</t>
  </si>
  <si>
    <t>5321212795.833</t>
  </si>
  <si>
    <t>청룡교통예비F2</t>
  </si>
  <si>
    <t>청룡교통예비D10</t>
  </si>
  <si>
    <t>유카후(25년2월)</t>
  </si>
  <si>
    <t>27%(17명)</t>
  </si>
  <si>
    <t>8%(5명)</t>
  </si>
  <si>
    <t>17%(11명)</t>
  </si>
  <si>
    <t>14%(9명)</t>
  </si>
  <si>
    <t>25%(15명)</t>
  </si>
  <si>
    <t>9%(6명)</t>
  </si>
  <si>
    <t>14%(1명)</t>
  </si>
  <si>
    <t>10%(1명)</t>
  </si>
  <si>
    <t>57%(4명)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</si>
</sst>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54" fillId="0" borderId="0" xfId="568" applyFont="1" applyAlignment="1">
      <alignment horizontal="right"/>
    </xf>
    <xf numFmtId="193" fontId="83" fillId="17" borderId="42" xfId="562" applyNumberFormat="1" applyFont="1" applyFill="1" applyBorder="1" applyAlignment="1">
      <alignment horizontal="center" vertical="center"/>
    </xf>
    <xf numFmtId="194" fontId="83" fillId="17" borderId="45" xfId="562" applyNumberFormat="1" applyFont="1" applyFill="1" applyBorder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195" fontId="11" fillId="0" borderId="0" xfId="0" applyNumberFormat="1" applyFont="1" applyAlignment="1">
      <alignment horizontal="center" vertical="center"/>
    </xf>
    <xf numFmtId="0" fontId="1" fillId="0" borderId="0" xfId="571">
      <alignment vertical="center"/>
    </xf>
    <xf numFmtId="49" fontId="74" fillId="15" borderId="0" xfId="562" applyNumberFormat="1" applyFont="1" applyFill="1" applyAlignment="1">
      <alignment horizontal="center" vertical="center" wrapText="1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191" fontId="78" fillId="16" borderId="0" xfId="562" applyNumberFormat="1" applyFont="1" applyFill="1" applyAlignment="1">
      <alignment horizontal="right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D3A383AD-6AE5-4957-AF57-2381EC18E1FB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C26889EE-42C0-4AFE-8537-ED84CECF69FD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F1F3AB1A-F897-4FEF-BA5F-A268974BA0AD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ED-4BA0-A956-5005BAF9271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399-4942-9C12-39867886955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79-4180-9667-798A25205186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1BB-400F-BE31-6AB52A0C5B47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D96-4187-A7F5-0F7F8FF627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2.4120729669795118</c:v>
                </c:pt>
                <c:pt idx="5">
                  <c:v>2.3215989166939672</c:v>
                </c:pt>
                <c:pt idx="6">
                  <c:v>2.2423413808738419</c:v>
                </c:pt>
                <c:pt idx="7">
                  <c:v>2.1159564401998336</c:v>
                </c:pt>
                <c:pt idx="8">
                  <c:v>2.192295523972168</c:v>
                </c:pt>
                <c:pt idx="9">
                  <c:v>2.2507500804513865</c:v>
                </c:pt>
                <c:pt idx="10">
                  <c:v>2.2153095504460572</c:v>
                </c:pt>
                <c:pt idx="11">
                  <c:v>2.2066483147355505</c:v>
                </c:pt>
                <c:pt idx="12">
                  <c:v>2.1303143269282163</c:v>
                </c:pt>
                <c:pt idx="13">
                  <c:v>2.104460966165973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0.265625</c:v>
                </c:pt>
                <c:pt idx="1">
                  <c:v>7.8125E-2</c:v>
                </c:pt>
                <c:pt idx="2">
                  <c:v>0.171875</c:v>
                </c:pt>
                <c:pt idx="3">
                  <c:v>0.140625</c:v>
                </c:pt>
                <c:pt idx="4">
                  <c:v>0.25</c:v>
                </c:pt>
                <c:pt idx="5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</c:v>
                </c:pt>
                <c:pt idx="1">
                  <c:v>0.2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822511</xdr:colOff>
      <xdr:row>18</xdr:row>
      <xdr:rowOff>150164</xdr:rowOff>
    </xdr:from>
    <xdr:to>
      <xdr:col>7</xdr:col>
      <xdr:colOff>105339</xdr:colOff>
      <xdr:row>20</xdr:row>
      <xdr:rowOff>49312</xdr:rowOff>
    </xdr:to>
    <xdr:sp macro="" textlink="$K$24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4475629" y="58315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291354</xdr:colOff>
      <xdr:row>20</xdr:row>
      <xdr:rowOff>56030</xdr:rowOff>
    </xdr:from>
    <xdr:to>
      <xdr:col>6</xdr:col>
      <xdr:colOff>448236</xdr:colOff>
      <xdr:row>20</xdr:row>
      <xdr:rowOff>156883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>
          <a:off x="4818530" y="6320118"/>
          <a:ext cx="156882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4234890-50ED-4E60-A606-17020CF5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293368C-C15C-49A1-84BC-85B110FFE8A9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2EFE10E-7768-4C66-8428-F336B6ADD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274" t="s">
        <v>356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9" t="s">
        <v>38</v>
      </c>
      <c r="D4" s="309"/>
      <c r="E4" s="62" t="s">
        <v>112</v>
      </c>
      <c r="F4" s="62" t="s">
        <v>64</v>
      </c>
      <c r="G4" s="91" t="s">
        <v>115</v>
      </c>
      <c r="H4" s="38"/>
      <c r="I4" s="38"/>
      <c r="J4" s="95" t="s">
        <v>35</v>
      </c>
      <c r="K4" s="95" t="s">
        <v>36</v>
      </c>
    </row>
    <row r="5" spans="1:28" ht="48.75" customHeight="1">
      <c r="B5" s="64" t="s">
        <v>357</v>
      </c>
      <c r="C5" s="310" t="s">
        <v>167</v>
      </c>
      <c r="D5" s="310"/>
      <c r="E5" s="63">
        <v>3</v>
      </c>
      <c r="F5" s="64">
        <v>26</v>
      </c>
      <c r="G5" s="92" t="s">
        <v>69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6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189" t="s">
        <v>92</v>
      </c>
      <c r="I10" s="190" t="s">
        <v>93</v>
      </c>
      <c r="J10" s="191" t="str">
        <f>C5</f>
        <v>청룡교통</v>
      </c>
      <c r="K10" s="192" t="s">
        <v>94</v>
      </c>
      <c r="X10" s="296"/>
      <c r="Z10" s="39"/>
      <c r="AA10" s="39"/>
      <c r="AB10" s="39"/>
    </row>
    <row r="11" spans="1:28" ht="23.25" customHeight="1" thickTop="1">
      <c r="G11" s="6"/>
      <c r="H11" s="275" t="s">
        <v>334</v>
      </c>
      <c r="I11" s="250">
        <v>2.0099999999999998</v>
      </c>
      <c r="J11" s="251">
        <v>2.100909691872539</v>
      </c>
      <c r="K11" s="252"/>
      <c r="M11" s="2"/>
      <c r="Y11" s="297"/>
      <c r="Z11" s="298"/>
      <c r="AA11" s="224"/>
      <c r="AB11" s="39"/>
    </row>
    <row r="12" spans="1:28" ht="23.25" customHeight="1">
      <c r="G12" s="6"/>
      <c r="H12" s="276" t="s">
        <v>335</v>
      </c>
      <c r="I12" s="250">
        <v>2.3662575846193561</v>
      </c>
      <c r="J12" s="251">
        <v>2.5211984847646076</v>
      </c>
      <c r="K12" s="253">
        <v>0.20005086107126568</v>
      </c>
      <c r="M12" s="224"/>
      <c r="Y12" s="297"/>
      <c r="Z12" s="298"/>
      <c r="AA12" s="224"/>
      <c r="AB12" s="39"/>
    </row>
    <row r="13" spans="1:28" ht="23.25" customHeight="1">
      <c r="G13" s="6"/>
      <c r="H13" s="276" t="s">
        <v>324</v>
      </c>
      <c r="I13" s="250">
        <v>2.37</v>
      </c>
      <c r="J13" s="251">
        <v>2.5340224903608362</v>
      </c>
      <c r="K13" s="254">
        <v>5.0864720384860007E-3</v>
      </c>
      <c r="M13" s="224"/>
      <c r="Y13" s="297"/>
      <c r="Z13" s="298"/>
      <c r="AA13" s="224"/>
      <c r="AB13" s="39"/>
    </row>
    <row r="14" spans="1:28" ht="23.25" customHeight="1">
      <c r="G14" s="6"/>
      <c r="H14" s="276" t="s">
        <v>325</v>
      </c>
      <c r="I14" s="250">
        <v>2.33</v>
      </c>
      <c r="J14" s="251">
        <v>2.4963752236706949</v>
      </c>
      <c r="K14" s="254">
        <v>-1.4856721608962675E-2</v>
      </c>
      <c r="M14" s="224"/>
      <c r="Y14" s="297"/>
      <c r="Z14" s="298"/>
      <c r="AA14" s="224"/>
      <c r="AB14" s="39"/>
    </row>
    <row r="15" spans="1:28" ht="23.25" customHeight="1">
      <c r="G15" s="6"/>
      <c r="H15" s="276" t="s">
        <v>326</v>
      </c>
      <c r="I15" s="250">
        <v>2.2850259626150282</v>
      </c>
      <c r="J15" s="251">
        <v>2.4120729669795118</v>
      </c>
      <c r="K15" s="254">
        <v>-3.3769865960784573E-2</v>
      </c>
      <c r="M15" s="224"/>
      <c r="Y15" s="297"/>
      <c r="Z15" s="298"/>
      <c r="AA15" s="224"/>
      <c r="AB15" s="39"/>
    </row>
    <row r="16" spans="1:28" ht="23.25" customHeight="1">
      <c r="G16" s="6"/>
      <c r="H16" s="276" t="s">
        <v>327</v>
      </c>
      <c r="I16" s="250">
        <v>2.0664933427553414</v>
      </c>
      <c r="J16" s="251">
        <v>2.3215989166939672</v>
      </c>
      <c r="K16" s="254">
        <v>-3.7508836392640132E-2</v>
      </c>
      <c r="M16" s="224"/>
      <c r="Y16" s="297"/>
      <c r="Z16" s="298"/>
      <c r="AA16" s="224"/>
      <c r="AB16" s="39"/>
    </row>
    <row r="17" spans="2:28" ht="23.25" customHeight="1">
      <c r="G17" s="6"/>
      <c r="H17" s="276" t="s">
        <v>328</v>
      </c>
      <c r="I17" s="250">
        <v>2.13</v>
      </c>
      <c r="J17" s="251">
        <v>2.2423413808738419</v>
      </c>
      <c r="K17" s="254">
        <v>-3.4139202620317666E-2</v>
      </c>
      <c r="M17" s="224"/>
      <c r="Y17" s="297"/>
      <c r="Z17" s="298"/>
      <c r="AA17" s="224"/>
      <c r="AB17" s="39"/>
    </row>
    <row r="18" spans="2:28" ht="23.25" customHeight="1">
      <c r="G18" s="6"/>
      <c r="H18" s="276" t="s">
        <v>329</v>
      </c>
      <c r="I18" s="250">
        <v>2.08</v>
      </c>
      <c r="J18" s="251">
        <v>2.1159564401998336</v>
      </c>
      <c r="K18" s="254">
        <v>-5.6362934632529504E-2</v>
      </c>
      <c r="M18" s="224"/>
      <c r="Y18" s="297"/>
      <c r="Z18" s="298"/>
      <c r="AA18" s="224"/>
      <c r="AB18" s="39"/>
    </row>
    <row r="19" spans="2:28" ht="23.25" customHeight="1">
      <c r="G19" s="6"/>
      <c r="H19" s="276" t="s">
        <v>330</v>
      </c>
      <c r="I19" s="250">
        <v>2.13</v>
      </c>
      <c r="J19" s="251">
        <v>2.192295523972168</v>
      </c>
      <c r="K19" s="254">
        <v>3.6077814420945709E-2</v>
      </c>
      <c r="M19" s="224"/>
      <c r="Y19" s="297"/>
      <c r="Z19" s="298"/>
      <c r="AA19" s="224"/>
      <c r="AB19" s="39"/>
    </row>
    <row r="20" spans="2:28" ht="23.25" customHeight="1">
      <c r="G20" s="6"/>
      <c r="H20" s="276" t="s">
        <v>331</v>
      </c>
      <c r="I20" s="250">
        <v>2.25</v>
      </c>
      <c r="J20" s="251">
        <v>2.2507500804513865</v>
      </c>
      <c r="K20" s="254">
        <v>2.6663629898448171E-2</v>
      </c>
      <c r="M20" s="224"/>
      <c r="Y20" s="297"/>
      <c r="Z20" s="298"/>
      <c r="AA20" s="224"/>
      <c r="AB20" s="39"/>
    </row>
    <row r="21" spans="2:28" ht="23.25" customHeight="1">
      <c r="G21" s="6"/>
      <c r="H21" s="276" t="s">
        <v>332</v>
      </c>
      <c r="I21" s="250">
        <v>2.17</v>
      </c>
      <c r="J21" s="251">
        <v>2.2153095504460572</v>
      </c>
      <c r="K21" s="254">
        <v>-1.5746097406879489E-2</v>
      </c>
      <c r="M21" s="224"/>
      <c r="Y21" s="297"/>
      <c r="Z21" s="298"/>
      <c r="AA21" s="224"/>
      <c r="AB21" s="39"/>
    </row>
    <row r="22" spans="2:28" ht="23.25" customHeight="1">
      <c r="G22" s="6"/>
      <c r="H22" s="276" t="s">
        <v>333</v>
      </c>
      <c r="I22" s="250">
        <v>2.25</v>
      </c>
      <c r="J22" s="251">
        <v>2.2066483147355505</v>
      </c>
      <c r="K22" s="254">
        <v>-3.9097180386202801E-3</v>
      </c>
      <c r="M22" s="224"/>
      <c r="Y22" s="297"/>
      <c r="Z22" s="298"/>
      <c r="AA22" s="224"/>
      <c r="AB22" s="39"/>
    </row>
    <row r="23" spans="2:28" ht="23.25" customHeight="1">
      <c r="G23" s="6"/>
      <c r="H23" s="276" t="s">
        <v>336</v>
      </c>
      <c r="I23" s="250">
        <v>2.27</v>
      </c>
      <c r="J23" s="251">
        <v>2.1303143269282163</v>
      </c>
      <c r="K23" s="254">
        <v>-3.459272929790902E-2</v>
      </c>
      <c r="M23" s="224"/>
      <c r="Y23" s="297"/>
      <c r="Z23" s="298"/>
      <c r="AA23" s="224"/>
      <c r="AB23" s="39"/>
    </row>
    <row r="24" spans="2:28" ht="23.25" customHeight="1">
      <c r="G24" s="6"/>
      <c r="H24" s="276" t="s">
        <v>451</v>
      </c>
      <c r="I24" s="250">
        <v>2.2599999999999998</v>
      </c>
      <c r="J24" s="251">
        <v>2.104460966165973</v>
      </c>
      <c r="K24" s="254">
        <v>-1.2135937141033226E-2</v>
      </c>
      <c r="M24" s="224"/>
      <c r="Y24" s="297"/>
      <c r="Z24" s="298"/>
      <c r="AA24" s="224"/>
      <c r="AB24" s="39"/>
    </row>
    <row r="25" spans="2:28" ht="23.25" customHeight="1">
      <c r="G25" s="6"/>
      <c r="H25" s="255" t="s">
        <v>258</v>
      </c>
      <c r="I25" s="256">
        <v>0.12437810945273631</v>
      </c>
      <c r="J25" s="257">
        <v>1.6903507595649181E-3</v>
      </c>
      <c r="K25" s="258">
        <v>-0.12268775869317139</v>
      </c>
      <c r="M25" s="224"/>
      <c r="Y25" s="297"/>
      <c r="Z25" s="298"/>
      <c r="AA25" s="224"/>
      <c r="AB25" s="39"/>
    </row>
    <row r="26" spans="2:28" ht="23.25" customHeight="1">
      <c r="H26" s="259" t="s">
        <v>259</v>
      </c>
      <c r="I26" s="260"/>
      <c r="J26" s="261" t="s">
        <v>337</v>
      </c>
      <c r="K26" s="262"/>
      <c r="M26" s="224"/>
      <c r="X26" s="2"/>
      <c r="Y26" s="2"/>
      <c r="AB26" s="39"/>
    </row>
    <row r="27" spans="2:28" ht="9" customHeight="1">
      <c r="M27" s="224"/>
      <c r="X27" s="2"/>
      <c r="Y27" s="2"/>
      <c r="AB27" s="224"/>
    </row>
    <row r="28" spans="2:28" ht="16.5" customHeight="1">
      <c r="B28" s="52" t="s">
        <v>127</v>
      </c>
      <c r="C28" s="52"/>
      <c r="D28" s="51"/>
      <c r="E28" s="51"/>
      <c r="F28" s="51"/>
      <c r="G28" s="51"/>
      <c r="H28" s="51"/>
      <c r="I28" s="51"/>
      <c r="J28" s="51"/>
      <c r="K28" s="51"/>
      <c r="M28" s="224"/>
      <c r="X28" s="2"/>
      <c r="Y28" s="2"/>
      <c r="AB28" s="224"/>
    </row>
    <row r="29" spans="2:28" ht="27.75" customHeight="1">
      <c r="B29" s="56" t="s">
        <v>62</v>
      </c>
      <c r="C29" s="56" t="s">
        <v>101</v>
      </c>
      <c r="D29" s="56" t="s">
        <v>103</v>
      </c>
      <c r="E29" s="56" t="s">
        <v>104</v>
      </c>
      <c r="F29" s="56" t="s">
        <v>105</v>
      </c>
      <c r="G29" s="56" t="s">
        <v>106</v>
      </c>
      <c r="H29" s="56" t="s">
        <v>6</v>
      </c>
      <c r="I29" s="56" t="s">
        <v>7</v>
      </c>
      <c r="J29" s="56" t="s">
        <v>107</v>
      </c>
      <c r="K29" s="56" t="s">
        <v>72</v>
      </c>
      <c r="M29" s="224"/>
      <c r="X29" s="2"/>
      <c r="Y29" s="2"/>
      <c r="AB29" s="224"/>
    </row>
    <row r="30" spans="2:28" ht="23.25" customHeight="1">
      <c r="B30" s="74" t="s">
        <v>232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24"/>
      <c r="N30" s="299" t="str">
        <f>C5</f>
        <v>청룡교통</v>
      </c>
      <c r="Y30" s="2"/>
    </row>
    <row r="31" spans="2:28" ht="22.5" customHeight="1">
      <c r="B31" s="221" t="s">
        <v>118</v>
      </c>
      <c r="C31" s="67">
        <v>2</v>
      </c>
      <c r="D31" s="68">
        <v>3.739055352807439E-2</v>
      </c>
      <c r="E31" s="68">
        <v>0.38080845916609474</v>
      </c>
      <c r="F31" s="68">
        <v>0.16710929810984385</v>
      </c>
      <c r="G31" s="69">
        <v>13.771916666666668</v>
      </c>
      <c r="H31" s="70">
        <v>0.27592348832306851</v>
      </c>
      <c r="I31" s="70">
        <v>18.302255820003971</v>
      </c>
      <c r="J31" s="71">
        <v>2.104460966165973</v>
      </c>
      <c r="K31" s="72" t="s">
        <v>69</v>
      </c>
      <c r="M31" s="224"/>
      <c r="N31" s="39" t="s">
        <v>69</v>
      </c>
      <c r="O31" s="39">
        <v>63</v>
      </c>
      <c r="Y31" s="2"/>
    </row>
    <row r="32" spans="2:28" ht="22.5" customHeight="1">
      <c r="B32" s="53" t="s">
        <v>108</v>
      </c>
      <c r="C32" s="53"/>
      <c r="D32" s="65">
        <v>0.4299360800209735</v>
      </c>
      <c r="E32" s="65">
        <v>2.3017967337699563E-2</v>
      </c>
      <c r="F32" s="65">
        <v>-0.1303995382828792</v>
      </c>
      <c r="G32" s="65">
        <v>7.3638882443312514E-2</v>
      </c>
      <c r="H32" s="65">
        <v>-0.53625321503334511</v>
      </c>
      <c r="I32" s="65">
        <v>-2.3490350665458237E-3</v>
      </c>
      <c r="J32" s="65">
        <v>-6.8610885042054925E-2</v>
      </c>
      <c r="K32" s="66" t="s">
        <v>337</v>
      </c>
      <c r="M32" s="2" t="s">
        <v>71</v>
      </c>
      <c r="N32" s="300">
        <v>0.265625</v>
      </c>
      <c r="O32" s="39">
        <v>17</v>
      </c>
      <c r="X32" s="2"/>
      <c r="Y32" s="2"/>
    </row>
    <row r="33" spans="2:28" ht="22.5" customHeight="1">
      <c r="M33" s="2" t="s">
        <v>66</v>
      </c>
      <c r="N33" s="300">
        <v>7.8125E-2</v>
      </c>
      <c r="O33" s="39">
        <v>5</v>
      </c>
      <c r="X33" s="2"/>
      <c r="Y33" s="2"/>
    </row>
    <row r="34" spans="2:28" ht="17.25" customHeight="1">
      <c r="B34" s="52" t="s">
        <v>128</v>
      </c>
      <c r="C34" s="52"/>
      <c r="D34" s="51"/>
      <c r="E34" s="51"/>
      <c r="F34" s="51"/>
      <c r="G34" s="51"/>
      <c r="H34" s="51"/>
      <c r="I34" s="51"/>
      <c r="J34" s="51"/>
      <c r="K34" s="51"/>
      <c r="M34" s="2" t="s">
        <v>68</v>
      </c>
      <c r="N34" s="300">
        <v>0.171875</v>
      </c>
      <c r="O34" s="39">
        <v>11</v>
      </c>
      <c r="X34" s="2"/>
      <c r="Y34" s="2"/>
    </row>
    <row r="35" spans="2:28" ht="22.5" customHeight="1">
      <c r="B35" s="60"/>
      <c r="C35" s="60"/>
      <c r="M35" s="2" t="s">
        <v>69</v>
      </c>
      <c r="N35" s="300">
        <v>0.140625</v>
      </c>
      <c r="O35" s="39">
        <v>9</v>
      </c>
      <c r="X35" s="2"/>
      <c r="Y35" s="2"/>
    </row>
    <row r="36" spans="2:28" ht="22.5" customHeight="1" thickBot="1">
      <c r="H36" s="193" t="s">
        <v>92</v>
      </c>
      <c r="I36" s="194" t="s">
        <v>93</v>
      </c>
      <c r="J36" s="195" t="str">
        <f>J10</f>
        <v>청룡교통</v>
      </c>
      <c r="K36" s="196" t="s">
        <v>116</v>
      </c>
      <c r="M36" s="2" t="s">
        <v>67</v>
      </c>
      <c r="N36" s="300">
        <v>0.25</v>
      </c>
      <c r="O36" s="39">
        <v>15</v>
      </c>
      <c r="X36" s="2"/>
      <c r="Y36" s="2"/>
    </row>
    <row r="37" spans="2:28" ht="22.5" customHeight="1" thickTop="1">
      <c r="H37" s="201" t="s">
        <v>110</v>
      </c>
      <c r="I37" s="202" t="s">
        <v>69</v>
      </c>
      <c r="J37" s="203" t="s">
        <v>69</v>
      </c>
      <c r="K37" s="204"/>
      <c r="M37" s="2" t="s">
        <v>70</v>
      </c>
      <c r="N37" s="300">
        <v>9.375E-2</v>
      </c>
      <c r="O37" s="39">
        <v>6</v>
      </c>
      <c r="X37" s="2"/>
      <c r="Z37" s="39"/>
      <c r="AA37" s="39"/>
      <c r="AB37" s="39"/>
    </row>
    <row r="38" spans="2:28" ht="21" customHeight="1">
      <c r="H38" s="197" t="s">
        <v>95</v>
      </c>
      <c r="I38" s="198">
        <v>0.11328494793310193</v>
      </c>
      <c r="J38" s="199" t="s">
        <v>452</v>
      </c>
      <c r="K38" s="200">
        <v>0.15234005206689807</v>
      </c>
      <c r="M38" s="2"/>
      <c r="X38" s="2"/>
      <c r="Z38" s="39"/>
      <c r="AA38" s="39"/>
      <c r="AB38" s="39"/>
    </row>
    <row r="39" spans="2:28" ht="21" customHeight="1">
      <c r="H39" s="181" t="s">
        <v>96</v>
      </c>
      <c r="I39" s="173">
        <v>0.11076049226885452</v>
      </c>
      <c r="J39" s="182" t="s">
        <v>453</v>
      </c>
      <c r="K39" s="183">
        <v>-3.2635492268854524E-2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97</v>
      </c>
      <c r="I40" s="173">
        <v>0.16503628905017356</v>
      </c>
      <c r="J40" s="182" t="s">
        <v>454</v>
      </c>
      <c r="K40" s="183">
        <v>6.8387109498264376E-3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100</v>
      </c>
      <c r="I41" s="173">
        <v>0.22278321236983276</v>
      </c>
      <c r="J41" s="182" t="s">
        <v>455</v>
      </c>
      <c r="K41" s="183">
        <v>-8.2158212369832756E-2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98</v>
      </c>
      <c r="I42" s="173">
        <v>0.21931208583149259</v>
      </c>
      <c r="J42" s="182" t="s">
        <v>456</v>
      </c>
      <c r="K42" s="183">
        <v>3.0687914168507413E-2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99</v>
      </c>
      <c r="I43" s="186">
        <v>0.16882297254654466</v>
      </c>
      <c r="J43" s="187" t="s">
        <v>457</v>
      </c>
      <c r="K43" s="188">
        <v>-7.5072972546544658E-2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2" t="s">
        <v>129</v>
      </c>
      <c r="C45" s="52"/>
      <c r="D45" s="51"/>
      <c r="E45" s="51"/>
      <c r="F45" s="51"/>
      <c r="G45" s="51"/>
      <c r="H45" s="51"/>
      <c r="I45" s="51"/>
      <c r="J45" s="51"/>
      <c r="K45" s="51"/>
      <c r="L45" s="4"/>
      <c r="M45" s="2"/>
      <c r="X45" s="2"/>
      <c r="Z45" s="39"/>
      <c r="AA45" s="39"/>
      <c r="AB45" s="39"/>
    </row>
    <row r="46" spans="2:28" ht="30.75" customHeight="1">
      <c r="B46" s="56" t="s">
        <v>62</v>
      </c>
      <c r="C46" s="56" t="s">
        <v>102</v>
      </c>
      <c r="D46" s="56" t="s">
        <v>103</v>
      </c>
      <c r="E46" s="56" t="s">
        <v>104</v>
      </c>
      <c r="F46" s="56" t="s">
        <v>105</v>
      </c>
      <c r="G46" s="56" t="s">
        <v>106</v>
      </c>
      <c r="H46" s="56" t="s">
        <v>6</v>
      </c>
      <c r="I46" s="56" t="s">
        <v>7</v>
      </c>
      <c r="J46" s="56" t="s">
        <v>107</v>
      </c>
      <c r="K46" s="56" t="s">
        <v>72</v>
      </c>
      <c r="L46" s="4"/>
      <c r="M46" s="2"/>
      <c r="N46" s="39" t="s">
        <v>122</v>
      </c>
      <c r="X46" s="2"/>
      <c r="Z46" s="39"/>
      <c r="AA46" s="39"/>
      <c r="AB46" s="39"/>
    </row>
    <row r="47" spans="2:28" ht="22.5" customHeight="1">
      <c r="B47" s="277" t="s">
        <v>118</v>
      </c>
      <c r="C47" s="278">
        <v>2401</v>
      </c>
      <c r="D47" s="279">
        <v>8.2704129348984246E-2</v>
      </c>
      <c r="E47" s="279">
        <v>0.44410990096470843</v>
      </c>
      <c r="F47" s="279">
        <v>0.15191747403379122</v>
      </c>
      <c r="G47" s="280">
        <v>18.270580645161292</v>
      </c>
      <c r="H47" s="281">
        <v>0.69350716994208783</v>
      </c>
      <c r="I47" s="281">
        <v>28.268297938434873</v>
      </c>
      <c r="J47" s="282">
        <v>2.1172868822776016</v>
      </c>
      <c r="K47" s="81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83" t="s">
        <v>118</v>
      </c>
      <c r="C48" s="284">
        <v>2402</v>
      </c>
      <c r="D48" s="285">
        <v>9.6677708278766705E-2</v>
      </c>
      <c r="E48" s="285">
        <v>0.32836742257089718</v>
      </c>
      <c r="F48" s="285">
        <v>0.13938940065018166</v>
      </c>
      <c r="G48" s="286">
        <v>13.321281250000006</v>
      </c>
      <c r="H48" s="287">
        <v>4.6445220792730023E-2</v>
      </c>
      <c r="I48" s="287">
        <v>8.769318299427356</v>
      </c>
      <c r="J48" s="288">
        <v>2.4785466901803992</v>
      </c>
      <c r="K48" s="72" t="s">
        <v>163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83" t="s">
        <v>118</v>
      </c>
      <c r="C49" s="284">
        <v>2403</v>
      </c>
      <c r="D49" s="285">
        <v>2.4515973562088206E-2</v>
      </c>
      <c r="E49" s="285">
        <v>0.32806702976412738</v>
      </c>
      <c r="F49" s="285">
        <v>0.14461109000980413</v>
      </c>
      <c r="G49" s="286">
        <v>12.745727272727274</v>
      </c>
      <c r="H49" s="287">
        <v>6.7867507474255712E-2</v>
      </c>
      <c r="I49" s="287">
        <v>8.9805412769860666</v>
      </c>
      <c r="J49" s="288">
        <v>2.5349159920133091</v>
      </c>
      <c r="K49" s="72" t="s">
        <v>117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83" t="s">
        <v>118</v>
      </c>
      <c r="C50" s="284">
        <v>2404</v>
      </c>
      <c r="D50" s="285">
        <v>2.3440939920053062E-2</v>
      </c>
      <c r="E50" s="285">
        <v>0.3231313683002518</v>
      </c>
      <c r="F50" s="285">
        <v>0.15070323744302991</v>
      </c>
      <c r="G50" s="286">
        <v>13.037242424242425</v>
      </c>
      <c r="H50" s="287">
        <v>8.7629432840519619E-2</v>
      </c>
      <c r="I50" s="287">
        <v>8.9820168661532609</v>
      </c>
      <c r="J50" s="288">
        <v>2.4963752236706949</v>
      </c>
      <c r="K50" s="72" t="s">
        <v>117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83" t="s">
        <v>118</v>
      </c>
      <c r="C51" s="284">
        <v>2405</v>
      </c>
      <c r="D51" s="285">
        <v>2.4751108823978282E-2</v>
      </c>
      <c r="E51" s="285">
        <v>0.32245154345863086</v>
      </c>
      <c r="F51" s="285">
        <v>0.15071651607321337</v>
      </c>
      <c r="G51" s="286">
        <v>13.701272727272725</v>
      </c>
      <c r="H51" s="287">
        <v>8.9528167176592649E-2</v>
      </c>
      <c r="I51" s="287">
        <v>9.2569355948209893</v>
      </c>
      <c r="J51" s="288">
        <v>2.4227690553522483</v>
      </c>
      <c r="K51" s="72" t="s">
        <v>117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83" t="s">
        <v>118</v>
      </c>
      <c r="C52" s="284">
        <v>2406</v>
      </c>
      <c r="D52" s="285">
        <v>2.4790060570124464E-2</v>
      </c>
      <c r="E52" s="285">
        <v>0.32826002439122809</v>
      </c>
      <c r="F52" s="285">
        <v>0.14440477887428113</v>
      </c>
      <c r="G52" s="286">
        <v>14.935545454545453</v>
      </c>
      <c r="H52" s="287">
        <v>4.9774946980396521E-2</v>
      </c>
      <c r="I52" s="287">
        <v>10.27278328833876</v>
      </c>
      <c r="J52" s="288">
        <v>2.3236997212260362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83" t="s">
        <v>118</v>
      </c>
      <c r="C53" s="284">
        <v>2407</v>
      </c>
      <c r="D53" s="285">
        <v>2.5931015424524039E-2</v>
      </c>
      <c r="E53" s="285">
        <v>0.33398442420555902</v>
      </c>
      <c r="F53" s="285">
        <v>0.1425872954435202</v>
      </c>
      <c r="G53" s="286">
        <v>14.852300000000001</v>
      </c>
      <c r="H53" s="287">
        <v>2.015619509845205E-2</v>
      </c>
      <c r="I53" s="287">
        <v>10.499006329223111</v>
      </c>
      <c r="J53" s="288">
        <v>2.2697671460822395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83" t="s">
        <v>118</v>
      </c>
      <c r="C54" s="284">
        <v>2408</v>
      </c>
      <c r="D54" s="285">
        <v>2.8166642288487181E-2</v>
      </c>
      <c r="E54" s="285">
        <v>0.36108636224830676</v>
      </c>
      <c r="F54" s="285">
        <v>0.14099408966456659</v>
      </c>
      <c r="G54" s="286">
        <v>15.766758620689656</v>
      </c>
      <c r="H54" s="287">
        <v>1.7875259645594378E-2</v>
      </c>
      <c r="I54" s="287">
        <v>12.383979882467784</v>
      </c>
      <c r="J54" s="288">
        <v>2.1159564401998336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83" t="s">
        <v>118</v>
      </c>
      <c r="C55" s="284">
        <v>2409</v>
      </c>
      <c r="D55" s="285">
        <v>2.6938014145667984E-2</v>
      </c>
      <c r="E55" s="285">
        <v>0.35063856120675707</v>
      </c>
      <c r="F55" s="285">
        <v>0.14802939926046443</v>
      </c>
      <c r="G55" s="286">
        <v>15.134448275862066</v>
      </c>
      <c r="H55" s="287">
        <v>1.9389957550600065E-2</v>
      </c>
      <c r="I55" s="287">
        <v>11.797496505703434</v>
      </c>
      <c r="J55" s="288">
        <v>2.192295523972168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83" t="s">
        <v>118</v>
      </c>
      <c r="C56" s="284">
        <v>2410</v>
      </c>
      <c r="D56" s="285">
        <v>2.6878215921646065E-2</v>
      </c>
      <c r="E56" s="285">
        <v>0.34995967368419323</v>
      </c>
      <c r="F56" s="285">
        <v>0.15960675531848428</v>
      </c>
      <c r="G56" s="286">
        <v>14.207071428571428</v>
      </c>
      <c r="H56" s="287">
        <v>6.7953593877354751E-2</v>
      </c>
      <c r="I56" s="287">
        <v>14.706240161687701</v>
      </c>
      <c r="J56" s="288">
        <v>2.2507500804513865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83" t="s">
        <v>118</v>
      </c>
      <c r="C57" s="284">
        <v>2411</v>
      </c>
      <c r="D57" s="285">
        <v>2.8874151161616235E-2</v>
      </c>
      <c r="E57" s="285">
        <v>0.35529328288446821</v>
      </c>
      <c r="F57" s="285">
        <v>0.16287366577172702</v>
      </c>
      <c r="G57" s="286">
        <v>14.607115384615383</v>
      </c>
      <c r="H57" s="287">
        <v>0.23872314235168679</v>
      </c>
      <c r="I57" s="287">
        <v>16.211908112636248</v>
      </c>
      <c r="J57" s="288">
        <v>2.2153095504460572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83" t="s">
        <v>118</v>
      </c>
      <c r="C58" s="284">
        <v>2412</v>
      </c>
      <c r="D58" s="285">
        <v>3.3516887515347177E-2</v>
      </c>
      <c r="E58" s="285">
        <v>0.37338818398302065</v>
      </c>
      <c r="F58" s="285">
        <v>0.16320626756633116</v>
      </c>
      <c r="G58" s="286">
        <v>14.56142857142857</v>
      </c>
      <c r="H58" s="287">
        <v>0.28781990866917223</v>
      </c>
      <c r="I58" s="287">
        <v>15.762524353084649</v>
      </c>
      <c r="J58" s="288">
        <v>2.2066483147355505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83" t="s">
        <v>118</v>
      </c>
      <c r="C59" s="284">
        <v>2501</v>
      </c>
      <c r="D59" s="285">
        <v>3.7724255329129493E-2</v>
      </c>
      <c r="E59" s="285">
        <v>0.37724601959675241</v>
      </c>
      <c r="F59" s="285">
        <v>0.16747333481962784</v>
      </c>
      <c r="G59" s="286">
        <v>13.609333333333334</v>
      </c>
      <c r="H59" s="287">
        <v>0.23297485239901725</v>
      </c>
      <c r="I59" s="287">
        <v>17.153528829805452</v>
      </c>
      <c r="J59" s="288">
        <v>2.1303143269282163</v>
      </c>
      <c r="K59" s="72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83" t="s">
        <v>118</v>
      </c>
      <c r="C60" s="284">
        <v>2502</v>
      </c>
      <c r="D60" s="285">
        <v>3.739055352807439E-2</v>
      </c>
      <c r="E60" s="285">
        <v>0.38080845916609474</v>
      </c>
      <c r="F60" s="285">
        <v>0.16710929810984385</v>
      </c>
      <c r="G60" s="286">
        <v>13.771916666666668</v>
      </c>
      <c r="H60" s="287">
        <v>0.27592348832306851</v>
      </c>
      <c r="I60" s="287">
        <v>18.302255820003971</v>
      </c>
      <c r="J60" s="288">
        <v>2.104460966165973</v>
      </c>
      <c r="K60" s="72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3" t="s">
        <v>108</v>
      </c>
      <c r="C61" s="53"/>
      <c r="D61" s="65" cm="1">
        <f t="array" aca="1" ref="D61" ca="1">(INDIRECT(ADDRESS(ROW()-1,COLUMN()))/INDIRECT(ADDRESS(ROW()-2,COLUMN())))-1</f>
        <v>-8.8458154612645057E-3</v>
      </c>
      <c r="E61" s="65" cm="1">
        <f t="array" aca="1" ref="E61" ca="1">(INDIRECT(ADDRESS(ROW()-1,COLUMN()))/INDIRECT(ADDRESS(ROW()-2,COLUMN())))-1</f>
        <v>9.4432794099466033E-3</v>
      </c>
      <c r="F61" s="65" cm="1">
        <f t="array" aca="1" ref="F61" ca="1">(INDIRECT(ADDRESS(ROW()-1,COLUMN()))/INDIRECT(ADDRESS(ROW()-2,COLUMN())))-1</f>
        <v>-2.1736995335769338E-3</v>
      </c>
      <c r="G61" s="65" cm="1">
        <f t="array" aca="1" ref="G61" ca="1">(INDIRECT(ADDRESS(ROW()-1,COLUMN()))/INDIRECT(ADDRESS(ROW()-2,COLUMN())))-1</f>
        <v>1.1946458312922514E-2</v>
      </c>
      <c r="H61" s="65" cm="1">
        <f t="array" aca="1" ref="H61" ca="1">(INDIRECT(ADDRESS(ROW()-1,COLUMN()))/INDIRECT(ADDRESS(ROW()-2,COLUMN())))-1</f>
        <v>0.18434880624151195</v>
      </c>
      <c r="I61" s="65" cm="1">
        <f t="array" aca="1" ref="I61" ca="1">(INDIRECT(ADDRESS(ROW()-1,COLUMN()))/INDIRECT(ADDRESS(ROW()-2,COLUMN())))-1</f>
        <v>6.6967386220992964E-2</v>
      </c>
      <c r="J61" s="65" cm="1">
        <f t="array" aca="1" ref="J61" ca="1">(INDIRECT(ADDRESS(ROW()-1,COLUMN()))/INDIRECT(ADDRESS(ROW()-2,COLUMN())))-1</f>
        <v>-1.2135937141033226E-2</v>
      </c>
      <c r="K61" s="73" t="str" cm="1">
        <f t="array" aca="1" ref="K61" ca="1">_xlfn.IFS(N61=0,"등급유지",N61&gt;0,N61&amp;"등급 상승",N61&lt;0,N61&amp;"등급 하락")</f>
        <v>등급유지</v>
      </c>
      <c r="M61" s="301"/>
      <c r="N61" s="39" cm="1">
        <f t="array" aca="1" ref="N61" ca="1">(INDIRECT(ADDRESS(ROW()-1,COLUMN()))-INDIRECT(ADDRESS(ROW()-2,COLUMN())))</f>
        <v>0</v>
      </c>
      <c r="O61" s="39" t="s">
        <v>123</v>
      </c>
      <c r="X61" s="302"/>
      <c r="Z61" s="303"/>
      <c r="AA61" s="39"/>
      <c r="AB61" s="39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1"/>
      <c r="N62" s="2"/>
      <c r="O62" s="2"/>
      <c r="X62" s="302"/>
      <c r="Z62" s="303"/>
      <c r="AA62" s="39"/>
      <c r="AB62" s="39"/>
    </row>
    <row r="63" spans="2:28" ht="18" customHeight="1">
      <c r="B63" s="52" t="s">
        <v>130</v>
      </c>
      <c r="C63" s="52"/>
      <c r="D63" s="51"/>
      <c r="E63" s="51"/>
      <c r="F63" s="51"/>
      <c r="G63" s="51"/>
      <c r="H63" s="51"/>
      <c r="I63" s="51"/>
      <c r="J63" s="51"/>
      <c r="K63" s="51"/>
      <c r="M63" s="301"/>
      <c r="X63" s="302"/>
      <c r="Z63" s="303"/>
      <c r="AA63" s="39"/>
      <c r="AB63" s="39"/>
    </row>
    <row r="64" spans="2:28" ht="21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1"/>
      <c r="X64" s="302"/>
      <c r="Z64" s="303"/>
      <c r="AA64" s="39"/>
      <c r="AB64" s="39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01"/>
      <c r="N65" s="302"/>
      <c r="P65" s="303"/>
      <c r="AA65" s="40"/>
    </row>
    <row r="66" spans="2:27" ht="25.5" customHeight="1">
      <c r="B66" s="48"/>
      <c r="C66" s="48"/>
      <c r="D66" s="49"/>
      <c r="M66" s="301"/>
      <c r="N66" s="302"/>
      <c r="P66" s="303"/>
      <c r="AA66" s="40"/>
    </row>
    <row r="67" spans="2:27" ht="25.5" customHeight="1">
      <c r="B67" s="48"/>
      <c r="C67" s="48"/>
      <c r="D67" s="49"/>
      <c r="M67" s="301"/>
      <c r="N67" s="302"/>
      <c r="P67" s="303"/>
      <c r="AA67" s="40"/>
    </row>
    <row r="68" spans="2:27" ht="25.5" customHeight="1">
      <c r="B68" s="48"/>
      <c r="C68" s="48"/>
      <c r="D68" s="49"/>
      <c r="M68" s="301"/>
      <c r="N68" s="302"/>
      <c r="P68" s="303"/>
      <c r="AA68" s="40"/>
    </row>
    <row r="69" spans="2:27" ht="25.5" customHeight="1">
      <c r="B69" s="48"/>
      <c r="C69" s="48"/>
      <c r="D69" s="49"/>
      <c r="M69" s="301"/>
      <c r="N69" s="302"/>
      <c r="P69" s="303"/>
      <c r="AA69" s="40"/>
    </row>
    <row r="70" spans="2:27" ht="25.5" customHeight="1">
      <c r="B70" s="48"/>
      <c r="C70" s="48"/>
      <c r="D70" s="49"/>
      <c r="M70" s="301"/>
      <c r="N70" s="302"/>
      <c r="P70" s="303"/>
      <c r="AA70" s="40"/>
    </row>
    <row r="71" spans="2:27" ht="25.5" customHeight="1">
      <c r="B71" s="48"/>
      <c r="C71" s="48"/>
      <c r="D71" s="49"/>
      <c r="M71" s="301"/>
      <c r="N71" s="302"/>
      <c r="P71" s="303"/>
      <c r="AA71" s="40"/>
    </row>
    <row r="72" spans="2:27" ht="25.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01"/>
      <c r="N72" s="302"/>
      <c r="P72" s="303"/>
      <c r="AA72" s="40"/>
    </row>
    <row r="73" spans="2:27" ht="25.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301"/>
      <c r="N73" s="302"/>
      <c r="P73" s="303"/>
      <c r="AA73" s="40"/>
    </row>
    <row r="74" spans="2:27" ht="25.5" customHeight="1" thickBot="1">
      <c r="B74" s="205" t="s">
        <v>92</v>
      </c>
      <c r="C74" s="206" t="s">
        <v>119</v>
      </c>
      <c r="D74" s="206" t="s">
        <v>121</v>
      </c>
      <c r="E74" s="206" t="s">
        <v>120</v>
      </c>
      <c r="F74" s="206"/>
      <c r="G74" s="206" t="s">
        <v>158</v>
      </c>
      <c r="H74" s="206" t="s">
        <v>158</v>
      </c>
      <c r="I74" s="206" t="s">
        <v>158</v>
      </c>
      <c r="J74" s="206" t="s">
        <v>158</v>
      </c>
      <c r="K74" s="207" t="s">
        <v>158</v>
      </c>
      <c r="M74" s="304">
        <v>1</v>
      </c>
      <c r="N74" s="305">
        <v>2</v>
      </c>
      <c r="O74" s="305">
        <v>3</v>
      </c>
      <c r="P74" s="304">
        <v>4</v>
      </c>
      <c r="Q74" s="305"/>
      <c r="R74" s="305"/>
      <c r="S74" s="304"/>
      <c r="T74" s="305"/>
      <c r="U74" s="306"/>
      <c r="AA74" s="40"/>
    </row>
    <row r="75" spans="2:27" ht="25.5" customHeight="1" thickTop="1">
      <c r="B75" s="210" t="s">
        <v>110</v>
      </c>
      <c r="C75" s="211" t="s">
        <v>68</v>
      </c>
      <c r="D75" s="212" t="s">
        <v>69</v>
      </c>
      <c r="E75" s="212" t="s">
        <v>69</v>
      </c>
      <c r="F75" s="212"/>
      <c r="G75" s="212" t="s">
        <v>158</v>
      </c>
      <c r="H75" s="212" t="s">
        <v>158</v>
      </c>
      <c r="I75" s="212" t="s">
        <v>158</v>
      </c>
      <c r="J75" s="212" t="s">
        <v>158</v>
      </c>
      <c r="K75" s="212" t="s">
        <v>158</v>
      </c>
      <c r="M75" s="304" t="s">
        <v>119</v>
      </c>
      <c r="N75" s="304" t="s">
        <v>121</v>
      </c>
      <c r="O75" s="304" t="s">
        <v>120</v>
      </c>
      <c r="P75" s="304"/>
      <c r="Q75" s="304"/>
      <c r="R75" s="304"/>
      <c r="S75" s="304"/>
      <c r="T75" s="304"/>
      <c r="U75" s="301"/>
      <c r="AA75" s="40"/>
    </row>
    <row r="76" spans="2:27" ht="25.5" customHeight="1">
      <c r="B76" s="208" t="s">
        <v>95</v>
      </c>
      <c r="C76" s="198" t="s">
        <v>309</v>
      </c>
      <c r="D76" s="198" t="s">
        <v>271</v>
      </c>
      <c r="E76" s="198" t="s">
        <v>458</v>
      </c>
      <c r="F76" s="198"/>
      <c r="G76" s="198" t="s">
        <v>158</v>
      </c>
      <c r="H76" s="198" t="s">
        <v>158</v>
      </c>
      <c r="I76" s="198" t="s">
        <v>158</v>
      </c>
      <c r="J76" s="198" t="s">
        <v>158</v>
      </c>
      <c r="K76" s="209" t="s">
        <v>158</v>
      </c>
      <c r="M76" s="301"/>
      <c r="N76" s="302"/>
      <c r="P76" s="303"/>
      <c r="AA76" s="40"/>
    </row>
    <row r="77" spans="2:27" ht="25.5" customHeight="1">
      <c r="B77" s="172" t="s">
        <v>96</v>
      </c>
      <c r="C77" s="174" t="s">
        <v>459</v>
      </c>
      <c r="D77" s="174" t="s">
        <v>233</v>
      </c>
      <c r="E77" s="174" t="s">
        <v>233</v>
      </c>
      <c r="F77" s="174"/>
      <c r="G77" s="174" t="s">
        <v>158</v>
      </c>
      <c r="H77" s="174" t="s">
        <v>158</v>
      </c>
      <c r="I77" s="174" t="s">
        <v>158</v>
      </c>
      <c r="J77" s="174" t="s">
        <v>158</v>
      </c>
      <c r="K77" s="175" t="s">
        <v>158</v>
      </c>
      <c r="M77" s="307">
        <v>0.3</v>
      </c>
      <c r="N77" s="307">
        <v>0.2</v>
      </c>
      <c r="O77" s="307">
        <v>0.14285714285714285</v>
      </c>
      <c r="P77" s="307"/>
      <c r="Q77" s="307"/>
      <c r="R77" s="307"/>
      <c r="S77" s="307"/>
      <c r="T77" s="307"/>
      <c r="AA77" s="40"/>
    </row>
    <row r="78" spans="2:27" ht="25.5" customHeight="1">
      <c r="B78" s="171" t="s">
        <v>97</v>
      </c>
      <c r="C78" s="174" t="s">
        <v>459</v>
      </c>
      <c r="D78" s="174" t="s">
        <v>271</v>
      </c>
      <c r="E78" s="174" t="s">
        <v>458</v>
      </c>
      <c r="F78" s="174"/>
      <c r="G78" s="174" t="s">
        <v>158</v>
      </c>
      <c r="H78" s="174" t="s">
        <v>158</v>
      </c>
      <c r="I78" s="174" t="s">
        <v>158</v>
      </c>
      <c r="J78" s="174" t="s">
        <v>158</v>
      </c>
      <c r="K78" s="175" t="s">
        <v>158</v>
      </c>
      <c r="M78" s="307">
        <v>0.1</v>
      </c>
      <c r="N78" s="307">
        <v>0</v>
      </c>
      <c r="O78" s="307">
        <v>0</v>
      </c>
      <c r="P78" s="307"/>
      <c r="Q78" s="307"/>
      <c r="R78" s="307"/>
      <c r="S78" s="307"/>
      <c r="T78" s="307"/>
      <c r="AA78" s="40"/>
    </row>
    <row r="79" spans="2:27" ht="25.5" customHeight="1">
      <c r="B79" s="171" t="s">
        <v>100</v>
      </c>
      <c r="C79" s="174" t="s">
        <v>309</v>
      </c>
      <c r="D79" s="174" t="s">
        <v>338</v>
      </c>
      <c r="E79" s="174" t="s">
        <v>458</v>
      </c>
      <c r="F79" s="174"/>
      <c r="G79" s="174" t="s">
        <v>158</v>
      </c>
      <c r="H79" s="174" t="s">
        <v>158</v>
      </c>
      <c r="I79" s="174" t="s">
        <v>158</v>
      </c>
      <c r="J79" s="174" t="s">
        <v>158</v>
      </c>
      <c r="K79" s="175" t="s">
        <v>158</v>
      </c>
      <c r="M79" s="307">
        <v>0.1</v>
      </c>
      <c r="N79" s="307">
        <v>0.2</v>
      </c>
      <c r="O79" s="307">
        <v>0.14285714285714285</v>
      </c>
      <c r="P79" s="307"/>
      <c r="Q79" s="307"/>
      <c r="R79" s="307"/>
      <c r="S79" s="307"/>
      <c r="T79" s="307"/>
      <c r="AA79" s="40"/>
    </row>
    <row r="80" spans="2:27" ht="25.5" customHeight="1">
      <c r="B80" s="176" t="s">
        <v>98</v>
      </c>
      <c r="C80" s="174" t="s">
        <v>310</v>
      </c>
      <c r="D80" s="174" t="s">
        <v>233</v>
      </c>
      <c r="E80" s="174" t="s">
        <v>460</v>
      </c>
      <c r="F80" s="174"/>
      <c r="G80" s="174" t="s">
        <v>158</v>
      </c>
      <c r="H80" s="174" t="s">
        <v>158</v>
      </c>
      <c r="I80" s="174" t="s">
        <v>158</v>
      </c>
      <c r="J80" s="174" t="s">
        <v>158</v>
      </c>
      <c r="K80" s="175" t="s">
        <v>158</v>
      </c>
      <c r="M80" s="307">
        <v>0.3</v>
      </c>
      <c r="N80" s="307">
        <v>0.4</v>
      </c>
      <c r="O80" s="307">
        <v>0.14285714285714285</v>
      </c>
      <c r="P80" s="307"/>
      <c r="Q80" s="307"/>
      <c r="R80" s="307"/>
      <c r="S80" s="307"/>
      <c r="T80" s="307"/>
      <c r="AA80" s="40"/>
    </row>
    <row r="81" spans="2:27" ht="25.5" customHeight="1">
      <c r="B81" s="177" t="s">
        <v>99</v>
      </c>
      <c r="C81" s="178" t="s">
        <v>233</v>
      </c>
      <c r="D81" s="178" t="s">
        <v>271</v>
      </c>
      <c r="E81" s="178" t="s">
        <v>233</v>
      </c>
      <c r="F81" s="178"/>
      <c r="G81" s="178" t="s">
        <v>158</v>
      </c>
      <c r="H81" s="178" t="s">
        <v>158</v>
      </c>
      <c r="I81" s="178" t="s">
        <v>158</v>
      </c>
      <c r="J81" s="178" t="s">
        <v>158</v>
      </c>
      <c r="K81" s="179" t="s">
        <v>158</v>
      </c>
      <c r="M81" s="307">
        <v>0.2</v>
      </c>
      <c r="N81" s="307">
        <v>0</v>
      </c>
      <c r="O81" s="307">
        <v>0.5714285714285714</v>
      </c>
      <c r="P81" s="307"/>
      <c r="Q81" s="307"/>
      <c r="R81" s="307"/>
      <c r="S81" s="307"/>
      <c r="T81" s="307"/>
      <c r="AA81" s="40"/>
    </row>
    <row r="82" spans="2:27" ht="15.75" customHeight="1">
      <c r="B82" s="48"/>
      <c r="C82" s="48"/>
      <c r="D82" s="49"/>
      <c r="E82" s="49"/>
      <c r="F82" s="49"/>
      <c r="G82" s="49"/>
      <c r="H82" s="49"/>
      <c r="I82" s="49"/>
      <c r="J82" s="49"/>
      <c r="K82" s="49"/>
      <c r="M82" s="307">
        <v>0</v>
      </c>
      <c r="N82" s="307">
        <v>0.2</v>
      </c>
      <c r="O82" s="307">
        <v>0</v>
      </c>
      <c r="P82" s="307"/>
      <c r="Q82" s="307"/>
      <c r="R82" s="307"/>
      <c r="S82" s="307"/>
      <c r="T82" s="307"/>
      <c r="AA82" s="40"/>
    </row>
    <row r="83" spans="2:27" ht="17.25" customHeight="1">
      <c r="B83" s="52" t="s">
        <v>131</v>
      </c>
      <c r="C83" s="52"/>
      <c r="D83" s="51"/>
      <c r="E83" s="51"/>
      <c r="F83" s="51"/>
      <c r="G83" s="51"/>
      <c r="H83" s="51"/>
      <c r="I83" s="51"/>
      <c r="J83" s="51"/>
      <c r="K83" s="51"/>
      <c r="M83" s="301"/>
      <c r="N83" s="302"/>
      <c r="P83" s="303"/>
      <c r="AA83" s="40"/>
    </row>
    <row r="84" spans="2:27" ht="30.75" customHeight="1">
      <c r="B84" s="56" t="s">
        <v>75</v>
      </c>
      <c r="C84" s="56" t="s">
        <v>102</v>
      </c>
      <c r="D84" s="56" t="s">
        <v>103</v>
      </c>
      <c r="E84" s="56" t="s">
        <v>104</v>
      </c>
      <c r="F84" s="56" t="s">
        <v>105</v>
      </c>
      <c r="G84" s="56" t="s">
        <v>106</v>
      </c>
      <c r="H84" s="56" t="s">
        <v>6</v>
      </c>
      <c r="I84" s="56" t="s">
        <v>7</v>
      </c>
      <c r="J84" s="56" t="s">
        <v>107</v>
      </c>
      <c r="K84" s="56" t="s">
        <v>109</v>
      </c>
      <c r="M84" s="301"/>
      <c r="N84" s="302"/>
      <c r="P84" s="303"/>
      <c r="AA84" s="40"/>
    </row>
    <row r="85" spans="2:27" ht="20.25" customHeight="1">
      <c r="B85" s="84" t="s">
        <v>119</v>
      </c>
      <c r="C85" s="289">
        <v>2401</v>
      </c>
      <c r="D85" s="85">
        <v>9.0513413924219119E-2</v>
      </c>
      <c r="E85" s="85">
        <v>0.46345407646831016</v>
      </c>
      <c r="F85" s="85">
        <v>0.16985480998229549</v>
      </c>
      <c r="G85" s="86">
        <v>17.301499999999997</v>
      </c>
      <c r="H85" s="87">
        <v>0.78432747609877351</v>
      </c>
      <c r="I85" s="87">
        <v>48.816400152663483</v>
      </c>
      <c r="J85" s="88">
        <v>1.6916761350759011</v>
      </c>
      <c r="K85" s="72"/>
      <c r="M85" s="301"/>
      <c r="N85" s="302"/>
      <c r="P85" s="303"/>
      <c r="AA85" s="40"/>
    </row>
    <row r="86" spans="2:27" ht="20.25" customHeight="1">
      <c r="B86" s="84" t="s">
        <v>119</v>
      </c>
      <c r="C86" s="289">
        <v>2402</v>
      </c>
      <c r="D86" s="85">
        <v>0.10005057642240603</v>
      </c>
      <c r="E86" s="85">
        <v>0.34609648976977014</v>
      </c>
      <c r="F86" s="85">
        <v>0.15051406990765848</v>
      </c>
      <c r="G86" s="86">
        <v>12.388</v>
      </c>
      <c r="H86" s="87">
        <v>5.6635852986918242E-2</v>
      </c>
      <c r="I86" s="87">
        <v>13.951298452444194</v>
      </c>
      <c r="J86" s="88">
        <v>2.0241590193988555</v>
      </c>
      <c r="K86" s="72"/>
      <c r="M86" s="301"/>
      <c r="N86" s="302"/>
      <c r="P86" s="303"/>
      <c r="AA86" s="40"/>
    </row>
    <row r="87" spans="2:27" ht="20.25" customHeight="1">
      <c r="B87" s="84" t="s">
        <v>119</v>
      </c>
      <c r="C87" s="289">
        <v>2403</v>
      </c>
      <c r="D87" s="85">
        <v>1.2847088388434836E-2</v>
      </c>
      <c r="E87" s="85">
        <v>0.35812245576067464</v>
      </c>
      <c r="F87" s="85">
        <v>0.1582311158393008</v>
      </c>
      <c r="G87" s="86">
        <v>11.761600000000001</v>
      </c>
      <c r="H87" s="87">
        <v>0.11897076378894797</v>
      </c>
      <c r="I87" s="87">
        <v>14.134641897848471</v>
      </c>
      <c r="J87" s="88">
        <v>2.1021866293938296</v>
      </c>
      <c r="K87" s="72"/>
      <c r="M87" s="301"/>
      <c r="N87" s="302"/>
      <c r="P87" s="303"/>
      <c r="AA87" s="40"/>
    </row>
    <row r="88" spans="2:27" ht="20.25" customHeight="1">
      <c r="B88" s="84" t="s">
        <v>119</v>
      </c>
      <c r="C88" s="289">
        <v>2404</v>
      </c>
      <c r="D88" s="85">
        <v>1.3666191700375002E-2</v>
      </c>
      <c r="E88" s="85">
        <v>0.35836177505110706</v>
      </c>
      <c r="F88" s="85">
        <v>0.16447384005672105</v>
      </c>
      <c r="G88" s="86">
        <v>12.329800000000001</v>
      </c>
      <c r="H88" s="87">
        <v>7.3143814053928904E-2</v>
      </c>
      <c r="I88" s="87">
        <v>13.972130843710737</v>
      </c>
      <c r="J88" s="88">
        <v>2.0323907995756789</v>
      </c>
      <c r="K88" s="72"/>
      <c r="M88" s="301"/>
      <c r="N88" s="302"/>
      <c r="P88" s="303"/>
      <c r="AA88" s="40"/>
    </row>
    <row r="89" spans="2:27" ht="20.25" customHeight="1">
      <c r="B89" s="84" t="s">
        <v>119</v>
      </c>
      <c r="C89" s="289">
        <v>2405</v>
      </c>
      <c r="D89" s="85">
        <v>1.5215212954444902E-2</v>
      </c>
      <c r="E89" s="85">
        <v>0.35399807938961553</v>
      </c>
      <c r="F89" s="85">
        <v>0.16525047784755989</v>
      </c>
      <c r="G89" s="86">
        <v>12.634799999999998</v>
      </c>
      <c r="H89" s="87">
        <v>3.6035338908569241E-2</v>
      </c>
      <c r="I89" s="87">
        <v>13.34824817044791</v>
      </c>
      <c r="J89" s="88">
        <v>2.0115868211545633</v>
      </c>
      <c r="K89" s="72"/>
      <c r="M89" s="301"/>
      <c r="N89" s="302"/>
      <c r="P89" s="303"/>
      <c r="AA89" s="40"/>
    </row>
    <row r="90" spans="2:27" ht="20.25" customHeight="1">
      <c r="B90" s="84" t="s">
        <v>119</v>
      </c>
      <c r="C90" s="289">
        <v>2406</v>
      </c>
      <c r="D90" s="85">
        <v>1.6432713531934956E-2</v>
      </c>
      <c r="E90" s="85">
        <v>0.35767502951340013</v>
      </c>
      <c r="F90" s="85">
        <v>0.16335700026726979</v>
      </c>
      <c r="G90" s="86">
        <v>14.007499999999999</v>
      </c>
      <c r="H90" s="87">
        <v>6.2193828375475921E-2</v>
      </c>
      <c r="I90" s="87">
        <v>16.754690028414394</v>
      </c>
      <c r="J90" s="88">
        <v>1.9061660300592989</v>
      </c>
      <c r="K90" s="72"/>
      <c r="M90" s="301"/>
      <c r="N90" s="302"/>
      <c r="P90" s="303"/>
      <c r="AA90" s="40"/>
    </row>
    <row r="91" spans="2:27" ht="20.25" customHeight="1">
      <c r="B91" s="84" t="s">
        <v>119</v>
      </c>
      <c r="C91" s="289">
        <v>2407</v>
      </c>
      <c r="D91" s="85">
        <v>1.6854110139550099E-2</v>
      </c>
      <c r="E91" s="85">
        <v>0.35986715707446609</v>
      </c>
      <c r="F91" s="85">
        <v>0.16010835734557582</v>
      </c>
      <c r="G91" s="86">
        <v>14.058400000000001</v>
      </c>
      <c r="H91" s="87">
        <v>2.6254445041635828E-2</v>
      </c>
      <c r="I91" s="87">
        <v>18.583771348637896</v>
      </c>
      <c r="J91" s="88">
        <v>1.8947983667767785</v>
      </c>
      <c r="K91" s="72"/>
      <c r="M91" s="301"/>
      <c r="N91" s="302"/>
      <c r="P91" s="303"/>
      <c r="AA91" s="40"/>
    </row>
    <row r="92" spans="2:27" ht="20.25" customHeight="1">
      <c r="B92" s="84" t="s">
        <v>119</v>
      </c>
      <c r="C92" s="289">
        <v>2408</v>
      </c>
      <c r="D92" s="85">
        <v>2.5202557606551018E-2</v>
      </c>
      <c r="E92" s="85">
        <v>0.36791777760935124</v>
      </c>
      <c r="F92" s="85">
        <v>0.15294010140758693</v>
      </c>
      <c r="G92" s="86">
        <v>15.491099999999999</v>
      </c>
      <c r="H92" s="87">
        <v>2.9195001632209124E-2</v>
      </c>
      <c r="I92" s="87">
        <v>20.457354715140823</v>
      </c>
      <c r="J92" s="88">
        <v>1.8753533000113884</v>
      </c>
      <c r="K92" s="72"/>
      <c r="M92" s="301"/>
      <c r="N92" s="302"/>
      <c r="P92" s="303"/>
      <c r="AA92" s="40"/>
    </row>
    <row r="93" spans="2:27" ht="20.25" customHeight="1">
      <c r="B93" s="84" t="s">
        <v>119</v>
      </c>
      <c r="C93" s="289">
        <v>2409</v>
      </c>
      <c r="D93" s="85">
        <v>2.2057977343999734E-2</v>
      </c>
      <c r="E93" s="85">
        <v>0.36066368544029681</v>
      </c>
      <c r="F93" s="85">
        <v>0.15856656857544574</v>
      </c>
      <c r="G93" s="86">
        <v>15.385199999999998</v>
      </c>
      <c r="H93" s="87">
        <v>2.5888419359256443E-2</v>
      </c>
      <c r="I93" s="87">
        <v>21.774749523070597</v>
      </c>
      <c r="J93" s="88">
        <v>1.8638129058948745</v>
      </c>
      <c r="K93" s="72"/>
      <c r="M93" s="301"/>
      <c r="N93" s="302"/>
      <c r="P93" s="303"/>
      <c r="AA93" s="40"/>
    </row>
    <row r="94" spans="2:27" ht="20.25" customHeight="1">
      <c r="B94" s="84" t="s">
        <v>119</v>
      </c>
      <c r="C94" s="289">
        <v>2410</v>
      </c>
      <c r="D94" s="85">
        <v>1.9314280074804846E-2</v>
      </c>
      <c r="E94" s="85">
        <v>0.36331707361098264</v>
      </c>
      <c r="F94" s="85">
        <v>0.16797616251340516</v>
      </c>
      <c r="G94" s="86">
        <v>14.671444444444445</v>
      </c>
      <c r="H94" s="87">
        <v>2.5005755491388931E-2</v>
      </c>
      <c r="I94" s="87">
        <v>25.40793139220877</v>
      </c>
      <c r="J94" s="88">
        <v>1.923681452720277</v>
      </c>
      <c r="K94" s="72"/>
      <c r="M94" s="301"/>
      <c r="N94" s="302"/>
      <c r="P94" s="303"/>
      <c r="AA94" s="40"/>
    </row>
    <row r="95" spans="2:27" ht="20.25" customHeight="1">
      <c r="B95" s="84" t="s">
        <v>119</v>
      </c>
      <c r="C95" s="289">
        <v>2411</v>
      </c>
      <c r="D95" s="85">
        <v>2.2549966099535357E-2</v>
      </c>
      <c r="E95" s="85">
        <v>0.36510229989003318</v>
      </c>
      <c r="F95" s="85">
        <v>0.1757056541158864</v>
      </c>
      <c r="G95" s="86">
        <v>14.583222222222222</v>
      </c>
      <c r="H95" s="87">
        <v>5.164511239188993E-2</v>
      </c>
      <c r="I95" s="87">
        <v>28.029823390780958</v>
      </c>
      <c r="J95" s="88">
        <v>1.921464048280989</v>
      </c>
      <c r="K95" s="72"/>
      <c r="M95" s="301"/>
      <c r="N95" s="302"/>
      <c r="P95" s="303"/>
      <c r="AA95" s="40"/>
    </row>
    <row r="96" spans="2:27" ht="20.25" customHeight="1">
      <c r="B96" s="84" t="s">
        <v>119</v>
      </c>
      <c r="C96" s="289">
        <v>2412</v>
      </c>
      <c r="D96" s="85">
        <v>3.0849388434812965E-2</v>
      </c>
      <c r="E96" s="85">
        <v>0.38098697794052766</v>
      </c>
      <c r="F96" s="85">
        <v>0.17518459589569499</v>
      </c>
      <c r="G96" s="86">
        <v>14.444399999999998</v>
      </c>
      <c r="H96" s="87">
        <v>6.7787549198932193E-2</v>
      </c>
      <c r="I96" s="87">
        <v>25.318649625801172</v>
      </c>
      <c r="J96" s="88">
        <v>1.9590502453676766</v>
      </c>
      <c r="K96" s="72"/>
      <c r="M96" s="301"/>
      <c r="N96" s="302"/>
      <c r="P96" s="303"/>
      <c r="AA96" s="40"/>
    </row>
    <row r="97" spans="2:27" ht="20.25" customHeight="1">
      <c r="B97" s="84" t="s">
        <v>119</v>
      </c>
      <c r="C97" s="289">
        <v>2501</v>
      </c>
      <c r="D97" s="85">
        <v>3.421255574484558E-2</v>
      </c>
      <c r="E97" s="85">
        <v>0.3805716030204811</v>
      </c>
      <c r="F97" s="85">
        <v>0.18011383739466971</v>
      </c>
      <c r="G97" s="86">
        <v>14.293799999999999</v>
      </c>
      <c r="H97" s="87">
        <v>0.1030076369197447</v>
      </c>
      <c r="I97" s="87">
        <v>23.967551132326403</v>
      </c>
      <c r="J97" s="88">
        <v>1.9927635750342974</v>
      </c>
      <c r="K97" s="72"/>
      <c r="M97" s="301"/>
      <c r="N97" s="302"/>
      <c r="P97" s="303"/>
      <c r="AA97" s="40"/>
    </row>
    <row r="98" spans="2:27" ht="20.25" customHeight="1">
      <c r="B98" s="84" t="s">
        <v>119</v>
      </c>
      <c r="C98" s="289">
        <v>2502</v>
      </c>
      <c r="D98" s="85">
        <v>3.1989099742601487E-2</v>
      </c>
      <c r="E98" s="85">
        <v>0.38668649377050246</v>
      </c>
      <c r="F98" s="85">
        <v>0.18116555621074065</v>
      </c>
      <c r="G98" s="86">
        <v>14.159600000000001</v>
      </c>
      <c r="H98" s="87">
        <v>8.3230730265271349E-2</v>
      </c>
      <c r="I98" s="87">
        <v>25.251278776591494</v>
      </c>
      <c r="J98" s="88">
        <v>1.9979960106833239</v>
      </c>
      <c r="K98" s="72" t="s">
        <v>68</v>
      </c>
      <c r="M98" s="301"/>
      <c r="N98" s="302"/>
      <c r="P98" s="303"/>
      <c r="AA98" s="40"/>
    </row>
    <row r="99" spans="2:27" ht="20.25" customHeight="1">
      <c r="B99" s="84" t="s">
        <v>121</v>
      </c>
      <c r="C99" s="289">
        <v>2401</v>
      </c>
      <c r="D99" s="85">
        <v>8.107466381521948E-2</v>
      </c>
      <c r="E99" s="85">
        <v>0.41938267326449807</v>
      </c>
      <c r="F99" s="85">
        <v>0.17383845979124624</v>
      </c>
      <c r="G99" s="86">
        <v>15.155000000000001</v>
      </c>
      <c r="H99" s="87">
        <v>0.8844207354608552</v>
      </c>
      <c r="I99" s="87">
        <v>34.884833777515588</v>
      </c>
      <c r="J99" s="88">
        <v>2.0250065144605607</v>
      </c>
      <c r="K99" s="72"/>
      <c r="M99" s="301"/>
      <c r="N99" s="302"/>
      <c r="P99" s="303"/>
      <c r="AA99" s="40"/>
    </row>
    <row r="100" spans="2:27" ht="20.25" customHeight="1">
      <c r="B100" s="84" t="s">
        <v>121</v>
      </c>
      <c r="C100" s="289">
        <v>2402</v>
      </c>
      <c r="D100" s="85">
        <v>0.10811026173099758</v>
      </c>
      <c r="E100" s="85">
        <v>0.30672077869440006</v>
      </c>
      <c r="F100" s="85">
        <v>0.16190291827864364</v>
      </c>
      <c r="G100" s="86">
        <v>10.68</v>
      </c>
      <c r="H100" s="87">
        <v>2.6822882418595703E-2</v>
      </c>
      <c r="I100" s="87">
        <v>11.767198517037935</v>
      </c>
      <c r="J100" s="88">
        <v>2.4218330436093116</v>
      </c>
      <c r="K100" s="72"/>
      <c r="M100" s="301"/>
      <c r="N100" s="302"/>
      <c r="P100" s="303"/>
      <c r="AA100" s="40"/>
    </row>
    <row r="101" spans="2:27" ht="20.25" customHeight="1">
      <c r="B101" s="84" t="s">
        <v>121</v>
      </c>
      <c r="C101" s="289">
        <v>2403</v>
      </c>
      <c r="D101" s="85">
        <v>3.4307094605053448E-2</v>
      </c>
      <c r="E101" s="85">
        <v>0.30628306055518911</v>
      </c>
      <c r="F101" s="85">
        <v>0.1740932564602522</v>
      </c>
      <c r="G101" s="86">
        <v>10.354600000000001</v>
      </c>
      <c r="H101" s="87">
        <v>2.8907140964757525E-2</v>
      </c>
      <c r="I101" s="87">
        <v>10.818497506060503</v>
      </c>
      <c r="J101" s="88">
        <v>2.4676666866399595</v>
      </c>
      <c r="K101" s="72"/>
      <c r="M101" s="301"/>
      <c r="N101" s="302"/>
      <c r="P101" s="303"/>
      <c r="AA101" s="40"/>
    </row>
    <row r="102" spans="2:27" ht="20.25" customHeight="1">
      <c r="B102" s="84" t="s">
        <v>121</v>
      </c>
      <c r="C102" s="289">
        <v>2404</v>
      </c>
      <c r="D102" s="85">
        <v>3.4851312709720729E-2</v>
      </c>
      <c r="E102" s="85">
        <v>0.28412172383462114</v>
      </c>
      <c r="F102" s="85">
        <v>0.17106221968765686</v>
      </c>
      <c r="G102" s="86">
        <v>10.143000000000001</v>
      </c>
      <c r="H102" s="87">
        <v>1.3088157588956149E-2</v>
      </c>
      <c r="I102" s="87">
        <v>9.6197958278827702</v>
      </c>
      <c r="J102" s="88">
        <v>2.4945439629023958</v>
      </c>
      <c r="K102" s="72"/>
      <c r="M102" s="301"/>
      <c r="N102" s="302"/>
      <c r="P102" s="303"/>
      <c r="AA102" s="40"/>
    </row>
    <row r="103" spans="2:27" ht="20.25" customHeight="1">
      <c r="B103" s="84" t="s">
        <v>121</v>
      </c>
      <c r="C103" s="289">
        <v>2405</v>
      </c>
      <c r="D103" s="85">
        <v>3.8239040359199665E-2</v>
      </c>
      <c r="E103" s="85">
        <v>0.28130734954179326</v>
      </c>
      <c r="F103" s="85">
        <v>0.17740598542364608</v>
      </c>
      <c r="G103" s="86">
        <v>10.849599999999999</v>
      </c>
      <c r="H103" s="87">
        <v>1.5933715234744572E-2</v>
      </c>
      <c r="I103" s="87">
        <v>9.7705541819453714</v>
      </c>
      <c r="J103" s="88">
        <v>2.4029133447296873</v>
      </c>
      <c r="K103" s="72"/>
      <c r="M103" s="301"/>
      <c r="N103" s="302"/>
      <c r="P103" s="303"/>
      <c r="AA103" s="40"/>
    </row>
    <row r="104" spans="2:27" ht="20.25" customHeight="1">
      <c r="B104" s="84" t="s">
        <v>121</v>
      </c>
      <c r="C104" s="289">
        <v>2406</v>
      </c>
      <c r="D104" s="85">
        <v>3.8504731930806932E-2</v>
      </c>
      <c r="E104" s="85">
        <v>0.28821604453034766</v>
      </c>
      <c r="F104" s="85">
        <v>0.16339439967678049</v>
      </c>
      <c r="G104" s="86">
        <v>11.7532</v>
      </c>
      <c r="H104" s="87">
        <v>7.4360315386884333E-3</v>
      </c>
      <c r="I104" s="87">
        <v>10.385657382368178</v>
      </c>
      <c r="J104" s="88">
        <v>2.2858137123100035</v>
      </c>
      <c r="K104" s="72"/>
      <c r="M104" s="301"/>
      <c r="N104" s="302"/>
      <c r="P104" s="303"/>
      <c r="AA104" s="40"/>
    </row>
    <row r="105" spans="2:27" ht="20.25" customHeight="1">
      <c r="B105" s="84" t="s">
        <v>121</v>
      </c>
      <c r="C105" s="289">
        <v>2407</v>
      </c>
      <c r="D105" s="85">
        <v>3.5032707333228448E-2</v>
      </c>
      <c r="E105" s="85">
        <v>0.31707966881016808</v>
      </c>
      <c r="F105" s="85">
        <v>0.14974042436068047</v>
      </c>
      <c r="G105" s="86">
        <v>12.3238</v>
      </c>
      <c r="H105" s="87">
        <v>6.1369026377328063E-3</v>
      </c>
      <c r="I105" s="87">
        <v>10.1013417417082</v>
      </c>
      <c r="J105" s="88">
        <v>2.2376420234713361</v>
      </c>
      <c r="K105" s="72"/>
      <c r="M105" s="301"/>
      <c r="N105" s="302"/>
      <c r="P105" s="303"/>
      <c r="AA105" s="40"/>
    </row>
    <row r="106" spans="2:27" ht="20.25" customHeight="1">
      <c r="B106" s="84" t="s">
        <v>121</v>
      </c>
      <c r="C106" s="289">
        <v>2408</v>
      </c>
      <c r="D106" s="85">
        <v>3.1010404328606741E-2</v>
      </c>
      <c r="E106" s="85">
        <v>0.35554970593391533</v>
      </c>
      <c r="F106" s="85">
        <v>0.15583166418813718</v>
      </c>
      <c r="G106" s="86">
        <v>13.111799999999999</v>
      </c>
      <c r="H106" s="87">
        <v>0</v>
      </c>
      <c r="I106" s="87">
        <v>11.024642449172235</v>
      </c>
      <c r="J106" s="88">
        <v>2.093691808142824</v>
      </c>
      <c r="K106" s="72"/>
      <c r="M106" s="301"/>
      <c r="N106" s="302"/>
      <c r="P106" s="303"/>
      <c r="AA106" s="40"/>
    </row>
    <row r="107" spans="2:27" ht="20.25" customHeight="1">
      <c r="B107" s="84" t="s">
        <v>121</v>
      </c>
      <c r="C107" s="289">
        <v>2409</v>
      </c>
      <c r="D107" s="85">
        <v>2.5100701763715521E-2</v>
      </c>
      <c r="E107" s="85">
        <v>0.34050846870509777</v>
      </c>
      <c r="F107" s="85">
        <v>0.16318280722582798</v>
      </c>
      <c r="G107" s="86">
        <v>11.1402</v>
      </c>
      <c r="H107" s="87">
        <v>0</v>
      </c>
      <c r="I107" s="87">
        <v>9.1581544572857503</v>
      </c>
      <c r="J107" s="88">
        <v>2.2992119594181237</v>
      </c>
      <c r="K107" s="72"/>
      <c r="M107" s="301"/>
      <c r="N107" s="302"/>
      <c r="P107" s="303"/>
      <c r="AA107" s="40"/>
    </row>
    <row r="108" spans="2:27" ht="20.25" customHeight="1">
      <c r="B108" s="84" t="s">
        <v>121</v>
      </c>
      <c r="C108" s="289">
        <v>2410</v>
      </c>
      <c r="D108" s="85">
        <v>2.6824508323087422E-2</v>
      </c>
      <c r="E108" s="85">
        <v>0.33467883557409367</v>
      </c>
      <c r="F108" s="85">
        <v>0.17768876631057817</v>
      </c>
      <c r="G108" s="86">
        <v>10.894</v>
      </c>
      <c r="H108" s="87">
        <v>0</v>
      </c>
      <c r="I108" s="87">
        <v>8.6972359883277814</v>
      </c>
      <c r="J108" s="88">
        <v>2.3408570587241813</v>
      </c>
      <c r="K108" s="72"/>
      <c r="M108" s="301"/>
      <c r="N108" s="302"/>
      <c r="P108" s="303"/>
      <c r="AA108" s="40"/>
    </row>
    <row r="109" spans="2:27" ht="20.25" customHeight="1">
      <c r="B109" s="84" t="s">
        <v>121</v>
      </c>
      <c r="C109" s="289">
        <v>2411</v>
      </c>
      <c r="D109" s="85">
        <v>3.5450218257483887E-2</v>
      </c>
      <c r="E109" s="85">
        <v>0.34080305351512435</v>
      </c>
      <c r="F109" s="85">
        <v>0.17679881086219262</v>
      </c>
      <c r="G109" s="86">
        <v>11.791799999999999</v>
      </c>
      <c r="H109" s="87">
        <v>2.1279696392641038E-2</v>
      </c>
      <c r="I109" s="87">
        <v>11.370451105801195</v>
      </c>
      <c r="J109" s="88">
        <v>2.2752711941532184</v>
      </c>
      <c r="K109" s="72"/>
      <c r="M109" s="301"/>
      <c r="N109" s="302"/>
      <c r="P109" s="303"/>
      <c r="AA109" s="40"/>
    </row>
    <row r="110" spans="2:27" ht="20.25" customHeight="1">
      <c r="B110" s="84" t="s">
        <v>121</v>
      </c>
      <c r="C110" s="289">
        <v>2412</v>
      </c>
      <c r="D110" s="85">
        <v>3.5774968970950408E-2</v>
      </c>
      <c r="E110" s="85">
        <v>0.36817909397239923</v>
      </c>
      <c r="F110" s="85">
        <v>0.16968709953451369</v>
      </c>
      <c r="G110" s="86">
        <v>11.787000000000001</v>
      </c>
      <c r="H110" s="87">
        <v>3.2449724830077645E-2</v>
      </c>
      <c r="I110" s="87">
        <v>10.953030196490822</v>
      </c>
      <c r="J110" s="88">
        <v>2.2935505683242603</v>
      </c>
      <c r="K110" s="72"/>
      <c r="M110" s="301"/>
      <c r="N110" s="302"/>
      <c r="P110" s="303"/>
      <c r="AA110" s="40"/>
    </row>
    <row r="111" spans="2:27" ht="20.25" customHeight="1">
      <c r="B111" s="84" t="s">
        <v>121</v>
      </c>
      <c r="C111" s="289">
        <v>2501</v>
      </c>
      <c r="D111" s="85">
        <v>3.4416577947299271E-2</v>
      </c>
      <c r="E111" s="85">
        <v>0.34239374219628471</v>
      </c>
      <c r="F111" s="85">
        <v>0.15837087664860344</v>
      </c>
      <c r="G111" s="86">
        <v>10.9482</v>
      </c>
      <c r="H111" s="87">
        <v>6.4401169782847933E-2</v>
      </c>
      <c r="I111" s="87">
        <v>9.9233802482788285</v>
      </c>
      <c r="J111" s="88">
        <v>2.3525922353127329</v>
      </c>
      <c r="K111" s="72"/>
      <c r="M111" s="301"/>
      <c r="N111" s="302"/>
      <c r="P111" s="303"/>
      <c r="AA111" s="40"/>
    </row>
    <row r="112" spans="2:27" ht="20.25" customHeight="1">
      <c r="B112" s="84" t="s">
        <v>121</v>
      </c>
      <c r="C112" s="289">
        <v>2502</v>
      </c>
      <c r="D112" s="85">
        <v>3.0075292845921135E-2</v>
      </c>
      <c r="E112" s="85">
        <v>0.35312956975048426</v>
      </c>
      <c r="F112" s="85">
        <v>0.15505448728607654</v>
      </c>
      <c r="G112" s="86">
        <v>11.110800000000001</v>
      </c>
      <c r="H112" s="87">
        <v>3.3507182557769105E-2</v>
      </c>
      <c r="I112" s="87">
        <v>7.3506381736105979</v>
      </c>
      <c r="J112" s="88">
        <v>2.3079855377513137</v>
      </c>
      <c r="K112" s="72" t="s">
        <v>69</v>
      </c>
      <c r="M112" s="301"/>
      <c r="N112" s="302"/>
      <c r="P112" s="303"/>
      <c r="AA112" s="40"/>
    </row>
    <row r="113" spans="2:27" ht="20.25" customHeight="1">
      <c r="B113" s="84" t="s">
        <v>120</v>
      </c>
      <c r="C113" s="289">
        <v>2401</v>
      </c>
      <c r="D113" s="85">
        <v>7.3571835314688347E-2</v>
      </c>
      <c r="E113" s="85">
        <v>0.48105530233731303</v>
      </c>
      <c r="F113" s="85">
        <v>0.1549457369551708</v>
      </c>
      <c r="G113" s="86">
        <v>15.847999999999999</v>
      </c>
      <c r="H113" s="87">
        <v>0.8140192162534331</v>
      </c>
      <c r="I113" s="87">
        <v>30.154979184279405</v>
      </c>
      <c r="J113" s="88">
        <v>1.745391531012441</v>
      </c>
      <c r="K113" s="72"/>
      <c r="M113" s="301"/>
      <c r="N113" s="302"/>
      <c r="P113" s="303"/>
      <c r="AA113" s="40"/>
    </row>
    <row r="114" spans="2:27" ht="20.25" customHeight="1">
      <c r="B114" s="84" t="s">
        <v>120</v>
      </c>
      <c r="C114" s="289">
        <v>2402</v>
      </c>
      <c r="D114" s="85">
        <v>9.0839148257391616E-2</v>
      </c>
      <c r="E114" s="85">
        <v>0.36304854781916529</v>
      </c>
      <c r="F114" s="85">
        <v>0.13223341418454485</v>
      </c>
      <c r="G114" s="86">
        <v>10.841124999999998</v>
      </c>
      <c r="H114" s="87">
        <v>3.9907473724021383E-2</v>
      </c>
      <c r="I114" s="87">
        <v>7.5085911811746229</v>
      </c>
      <c r="J114" s="88">
        <v>2.1064501156308992</v>
      </c>
      <c r="K114" s="72"/>
      <c r="M114" s="301"/>
      <c r="N114" s="302"/>
      <c r="P114" s="303"/>
      <c r="AA114" s="40"/>
    </row>
    <row r="115" spans="2:27" ht="20.25" customHeight="1">
      <c r="B115" s="84" t="s">
        <v>120</v>
      </c>
      <c r="C115" s="289">
        <v>2403</v>
      </c>
      <c r="D115" s="85">
        <v>2.5923115566154072E-2</v>
      </c>
      <c r="E115" s="85">
        <v>0.3720655791519209</v>
      </c>
      <c r="F115" s="85">
        <v>0.14412101304558955</v>
      </c>
      <c r="G115" s="86">
        <v>10.259</v>
      </c>
      <c r="H115" s="87">
        <v>6.6660968106193139E-2</v>
      </c>
      <c r="I115" s="87">
        <v>7.2260489427113361</v>
      </c>
      <c r="J115" s="88">
        <v>2.1597870508592543</v>
      </c>
      <c r="K115" s="72"/>
      <c r="M115" s="301"/>
      <c r="N115" s="302"/>
      <c r="P115" s="303"/>
      <c r="AA115" s="40"/>
    </row>
    <row r="116" spans="2:27" ht="20.25" customHeight="1">
      <c r="B116" s="84" t="s">
        <v>120</v>
      </c>
      <c r="C116" s="289">
        <v>2404</v>
      </c>
      <c r="D116" s="85">
        <v>2.5868072835438474E-2</v>
      </c>
      <c r="E116" s="85">
        <v>0.36845876838861841</v>
      </c>
      <c r="F116" s="85">
        <v>0.15057605021038259</v>
      </c>
      <c r="G116" s="86">
        <v>11.001875</v>
      </c>
      <c r="H116" s="87">
        <v>0.22608387908690836</v>
      </c>
      <c r="I116" s="87">
        <v>8.7795906378749411</v>
      </c>
      <c r="J116" s="88">
        <v>2.0994247772734171</v>
      </c>
      <c r="K116" s="72"/>
      <c r="M116" s="301"/>
      <c r="N116" s="302"/>
      <c r="P116" s="303"/>
      <c r="AA116" s="40"/>
    </row>
    <row r="117" spans="2:27" ht="20.25" customHeight="1">
      <c r="B117" s="84" t="s">
        <v>120</v>
      </c>
      <c r="C117" s="289">
        <v>2405</v>
      </c>
      <c r="D117" s="85">
        <v>2.4581160136581983E-2</v>
      </c>
      <c r="E117" s="85">
        <v>0.36128145163908859</v>
      </c>
      <c r="F117" s="85">
        <v>0.14650598454105995</v>
      </c>
      <c r="G117" s="86">
        <v>11.607125</v>
      </c>
      <c r="H117" s="87">
        <v>0.27458950927784281</v>
      </c>
      <c r="I117" s="87">
        <v>10.114879014489265</v>
      </c>
      <c r="J117" s="88">
        <v>2.0484350996377483</v>
      </c>
      <c r="K117" s="72"/>
      <c r="M117" s="301"/>
      <c r="N117" s="302"/>
      <c r="P117" s="303"/>
      <c r="AA117" s="40"/>
    </row>
    <row r="118" spans="2:27" ht="20.25" customHeight="1">
      <c r="B118" s="84" t="s">
        <v>120</v>
      </c>
      <c r="C118" s="289">
        <v>2406</v>
      </c>
      <c r="D118" s="85">
        <v>2.4846902568323812E-2</v>
      </c>
      <c r="E118" s="85">
        <v>0.37260952919425427</v>
      </c>
      <c r="F118" s="85">
        <v>0.13916293037790731</v>
      </c>
      <c r="G118" s="86">
        <v>13.040750000000001</v>
      </c>
      <c r="H118" s="87">
        <v>0.16545130428020685</v>
      </c>
      <c r="I118" s="87">
        <v>12.351399451473775</v>
      </c>
      <c r="J118" s="88">
        <v>1.9301377751219022</v>
      </c>
      <c r="K118" s="72"/>
      <c r="M118" s="301"/>
      <c r="N118" s="302"/>
      <c r="P118" s="303"/>
      <c r="AA118" s="40"/>
    </row>
    <row r="119" spans="2:27" ht="20.25" customHeight="1">
      <c r="B119" s="84" t="s">
        <v>120</v>
      </c>
      <c r="C119" s="289">
        <v>2407</v>
      </c>
      <c r="D119" s="85">
        <v>2.628705555582463E-2</v>
      </c>
      <c r="E119" s="85">
        <v>0.37310262316162074</v>
      </c>
      <c r="F119" s="85">
        <v>0.13131352178804193</v>
      </c>
      <c r="G119" s="86">
        <v>13.082142857142856</v>
      </c>
      <c r="H119" s="87">
        <v>3.7604101313872255E-2</v>
      </c>
      <c r="I119" s="87">
        <v>10.709648054190819</v>
      </c>
      <c r="J119" s="88">
        <v>1.9102814012653202</v>
      </c>
      <c r="K119" s="72"/>
    </row>
    <row r="120" spans="2:27" ht="20.25" customHeight="1">
      <c r="B120" s="84" t="s">
        <v>120</v>
      </c>
      <c r="C120" s="289">
        <v>2408</v>
      </c>
      <c r="D120" s="85">
        <v>2.9239396759029791E-2</v>
      </c>
      <c r="E120" s="85">
        <v>0.38937346266140033</v>
      </c>
      <c r="F120" s="85">
        <v>0.12401016787569594</v>
      </c>
      <c r="G120" s="86">
        <v>14.3535</v>
      </c>
      <c r="H120" s="87">
        <v>1.7963809928879179E-2</v>
      </c>
      <c r="I120" s="87">
        <v>13.673453324198537</v>
      </c>
      <c r="J120" s="88">
        <v>1.8051013473966331</v>
      </c>
      <c r="K120" s="72"/>
    </row>
    <row r="121" spans="2:27" ht="20.25" customHeight="1">
      <c r="B121" s="84" t="s">
        <v>120</v>
      </c>
      <c r="C121" s="289">
        <v>2409</v>
      </c>
      <c r="D121" s="85">
        <v>3.0805301697359507E-2</v>
      </c>
      <c r="E121" s="85">
        <v>0.37645282821725345</v>
      </c>
      <c r="F121" s="85">
        <v>0.13526360827804781</v>
      </c>
      <c r="G121" s="86">
        <v>13.899874999999998</v>
      </c>
      <c r="H121" s="87">
        <v>3.3398421797048841E-2</v>
      </c>
      <c r="I121" s="87">
        <v>12.837138850720228</v>
      </c>
      <c r="J121" s="88">
        <v>1.8619761488862356</v>
      </c>
      <c r="K121" s="72"/>
    </row>
    <row r="122" spans="2:27" ht="20.25" customHeight="1">
      <c r="B122" s="84" t="s">
        <v>120</v>
      </c>
      <c r="C122" s="289">
        <v>2410</v>
      </c>
      <c r="D122" s="85">
        <v>2.795889179794896E-2</v>
      </c>
      <c r="E122" s="85">
        <v>0.38251255040011556</v>
      </c>
      <c r="F122" s="85">
        <v>0.15326875266883278</v>
      </c>
      <c r="G122" s="86">
        <v>13.120625</v>
      </c>
      <c r="H122" s="87">
        <v>0.21121842240581193</v>
      </c>
      <c r="I122" s="87">
        <v>17.520297345712862</v>
      </c>
      <c r="J122" s="88">
        <v>1.9487398619988572</v>
      </c>
      <c r="K122" s="72"/>
    </row>
    <row r="123" spans="2:27" ht="20.25" customHeight="1">
      <c r="B123" s="84" t="s">
        <v>120</v>
      </c>
      <c r="C123" s="289">
        <v>2411</v>
      </c>
      <c r="D123" s="85">
        <v>2.7301378632787917E-2</v>
      </c>
      <c r="E123" s="85">
        <v>0.38564991121040015</v>
      </c>
      <c r="F123" s="85">
        <v>0.15346427615773539</v>
      </c>
      <c r="G123" s="86">
        <v>12.936857142857145</v>
      </c>
      <c r="H123" s="87">
        <v>0.29751729106741975</v>
      </c>
      <c r="I123" s="87">
        <v>17.064741766224149</v>
      </c>
      <c r="J123" s="88">
        <v>1.9518550593672923</v>
      </c>
      <c r="K123" s="72"/>
    </row>
    <row r="124" spans="2:27" ht="20.25" customHeight="1">
      <c r="B124" s="84" t="s">
        <v>120</v>
      </c>
      <c r="C124" s="289">
        <v>2412</v>
      </c>
      <c r="D124" s="85">
        <v>3.3564246634514065E-2</v>
      </c>
      <c r="E124" s="85">
        <v>0.40159336567786375</v>
      </c>
      <c r="F124" s="85">
        <v>0.15537798726846555</v>
      </c>
      <c r="G124" s="86">
        <v>12.749000000000001</v>
      </c>
      <c r="H124" s="87">
        <v>0.21610290301594651</v>
      </c>
      <c r="I124" s="87">
        <v>16.62071438529313</v>
      </c>
      <c r="J124" s="88">
        <v>1.978923452970947</v>
      </c>
      <c r="K124" s="72"/>
    </row>
    <row r="125" spans="2:27" ht="20.25" customHeight="1">
      <c r="B125" s="84" t="s">
        <v>120</v>
      </c>
      <c r="C125" s="289">
        <v>2501</v>
      </c>
      <c r="D125" s="85">
        <v>4.1142511119677094E-2</v>
      </c>
      <c r="E125" s="85">
        <v>0.40514938701194525</v>
      </c>
      <c r="F125" s="85">
        <v>0.17338712061445619</v>
      </c>
      <c r="G125" s="86">
        <v>12.890857142857143</v>
      </c>
      <c r="H125" s="87">
        <v>0.45499659523734243</v>
      </c>
      <c r="I125" s="87">
        <v>16.205076476701734</v>
      </c>
      <c r="J125" s="88">
        <v>1.9909777639273003</v>
      </c>
      <c r="K125" s="72"/>
    </row>
    <row r="126" spans="2:27" ht="20.25" customHeight="1">
      <c r="B126" s="84" t="s">
        <v>120</v>
      </c>
      <c r="C126" s="289">
        <v>2502</v>
      </c>
      <c r="D126" s="85">
        <v>4.7417292214639792E-2</v>
      </c>
      <c r="E126" s="85">
        <v>0.39877313030819</v>
      </c>
      <c r="F126" s="85">
        <v>0.16833296813796941</v>
      </c>
      <c r="G126" s="86">
        <v>13.174999999999999</v>
      </c>
      <c r="H126" s="87">
        <v>0.66484113040454251</v>
      </c>
      <c r="I126" s="87">
        <v>18.207034812162956</v>
      </c>
      <c r="J126" s="88">
        <v>1.9846911270967205</v>
      </c>
      <c r="K126" s="72" t="s">
        <v>69</v>
      </c>
    </row>
    <row r="127" spans="2:27" ht="20.25" customHeight="1">
      <c r="B127" s="83" t="s">
        <v>125</v>
      </c>
      <c r="C127" s="82"/>
      <c r="D127" s="83"/>
      <c r="E127" s="83"/>
      <c r="F127" s="83"/>
      <c r="G127" s="83"/>
      <c r="H127" s="83"/>
      <c r="I127" s="83"/>
      <c r="J127" s="83"/>
      <c r="K127" s="82"/>
    </row>
    <row r="128" spans="2:27" ht="20.25" customHeight="1">
      <c r="B128" s="222" t="str">
        <f>C74</f>
        <v>43</v>
      </c>
      <c r="C128" s="54"/>
      <c r="D128" s="65">
        <f>(SUMIFS(D$85:D$126,$B$85:$B$126,$B128,$C$85:$C$126,MAX($C$85:$C$126))/SUMIFS(D$85:D$126,$B$85:$B$126,$B128,$C$85:$C$126,MAX($C$85:$C$126)-1))-1</f>
        <v>-6.4989474005579861E-2</v>
      </c>
      <c r="E128" s="65">
        <f t="shared" ref="E128:J130" si="0">(SUMIFS(E$85:E$126,$B$85:$B$126,$B128,$C$85:$C$126,MAX($C$85:$C$126))/SUMIFS(E$85:E$126,$B$85:$B$126,$B128,$C$85:$C$126,MAX($C$85:$C$126)-1))-1</f>
        <v>1.6067648509477062E-2</v>
      </c>
      <c r="F128" s="65">
        <f t="shared" si="0"/>
        <v>5.8391894331049077E-3</v>
      </c>
      <c r="G128" s="65">
        <f t="shared" si="0"/>
        <v>-9.3886860037217801E-3</v>
      </c>
      <c r="H128" s="65">
        <f t="shared" si="0"/>
        <v>-0.19199456706187645</v>
      </c>
      <c r="I128" s="65">
        <f t="shared" si="0"/>
        <v>5.3561068345178375E-2</v>
      </c>
      <c r="J128" s="65">
        <f t="shared" si="0"/>
        <v>2.6257182309930016E-3</v>
      </c>
      <c r="K128" s="55"/>
    </row>
    <row r="129" spans="2:11" ht="20.25" customHeight="1">
      <c r="B129" s="42" t="str">
        <f>D74</f>
        <v>44</v>
      </c>
      <c r="C129" s="54"/>
      <c r="D129" s="65">
        <f t="shared" ref="D129:D130" si="1">(SUMIFS(D$85:D$126,$B$85:$B$126,$B129,$C$85:$C$126,MAX($C$85:$C$126))/SUMIFS(D$85:D$126,$B$85:$B$126,$B129,$C$85:$C$126,MAX($C$85:$C$126)-1))-1</f>
        <v>-0.12613935958495848</v>
      </c>
      <c r="E129" s="65">
        <f t="shared" si="0"/>
        <v>3.1355209605568701E-2</v>
      </c>
      <c r="F129" s="65">
        <f t="shared" si="0"/>
        <v>-2.0940651669721921E-2</v>
      </c>
      <c r="G129" s="65">
        <f t="shared" si="0"/>
        <v>1.485175645311565E-2</v>
      </c>
      <c r="H129" s="65">
        <f t="shared" si="0"/>
        <v>-0.4797115848865664</v>
      </c>
      <c r="I129" s="65">
        <f t="shared" si="0"/>
        <v>-0.25926065617756233</v>
      </c>
      <c r="J129" s="65">
        <f t="shared" si="0"/>
        <v>-1.8960658329083335E-2</v>
      </c>
      <c r="K129" s="55"/>
    </row>
    <row r="130" spans="2:11" ht="20.25" customHeight="1">
      <c r="B130" s="42" t="str">
        <f>E74</f>
        <v>43-1</v>
      </c>
      <c r="C130" s="54"/>
      <c r="D130" s="65">
        <f t="shared" si="1"/>
        <v>0.15251332318317523</v>
      </c>
      <c r="E130" s="65">
        <f t="shared" si="0"/>
        <v>-1.5738038630099815E-2</v>
      </c>
      <c r="F130" s="65">
        <f t="shared" si="0"/>
        <v>-2.9149526554081207E-2</v>
      </c>
      <c r="G130" s="65">
        <f t="shared" si="0"/>
        <v>2.2042200452147664E-2</v>
      </c>
      <c r="H130" s="65">
        <f t="shared" si="0"/>
        <v>0.46120023174621272</v>
      </c>
      <c r="I130" s="65">
        <f t="shared" si="0"/>
        <v>0.12353896251828655</v>
      </c>
      <c r="J130" s="65">
        <f t="shared" si="0"/>
        <v>-3.1575625526721884E-3</v>
      </c>
      <c r="K130" s="55"/>
    </row>
    <row r="131" spans="2:11" ht="20.25" customHeight="1" thickBot="1"/>
    <row r="132" spans="2:11" ht="17.25" thickTop="1">
      <c r="B132" s="25" t="s">
        <v>51</v>
      </c>
      <c r="C132" s="25"/>
      <c r="D132" s="25"/>
      <c r="E132" s="25"/>
      <c r="F132" s="170" t="s">
        <v>77</v>
      </c>
      <c r="G132" s="43"/>
      <c r="H132" s="25"/>
      <c r="I132" s="25"/>
    </row>
    <row r="133" spans="2:11">
      <c r="B133" s="26" t="s">
        <v>33</v>
      </c>
      <c r="C133" s="26" t="s">
        <v>52</v>
      </c>
      <c r="D133" s="26"/>
      <c r="E133" s="26"/>
      <c r="F133" s="89" t="s">
        <v>78</v>
      </c>
      <c r="G133" s="44"/>
      <c r="H133" s="46" t="s">
        <v>81</v>
      </c>
      <c r="I133" s="46"/>
    </row>
    <row r="134" spans="2:11">
      <c r="B134" s="26" t="s">
        <v>34</v>
      </c>
      <c r="C134" s="26" t="s">
        <v>53</v>
      </c>
      <c r="D134" s="26"/>
      <c r="E134" s="26"/>
      <c r="F134" s="89" t="s">
        <v>79</v>
      </c>
      <c r="G134" s="44"/>
      <c r="H134" s="46" t="s">
        <v>82</v>
      </c>
      <c r="I134" s="46"/>
    </row>
    <row r="135" spans="2:11">
      <c r="B135" s="26" t="s">
        <v>4</v>
      </c>
      <c r="C135" s="26" t="s">
        <v>54</v>
      </c>
      <c r="D135" s="26"/>
      <c r="E135" s="26"/>
      <c r="F135" s="89" t="s">
        <v>80</v>
      </c>
      <c r="G135" s="44"/>
      <c r="H135" s="46" t="s">
        <v>83</v>
      </c>
      <c r="I135" s="46"/>
    </row>
    <row r="136" spans="2:11">
      <c r="B136" s="26" t="s">
        <v>5</v>
      </c>
      <c r="C136" s="26" t="s">
        <v>55</v>
      </c>
      <c r="D136" s="26"/>
      <c r="E136" s="26"/>
      <c r="F136" s="89" t="s">
        <v>87</v>
      </c>
      <c r="G136" s="44"/>
      <c r="H136" s="46" t="s">
        <v>84</v>
      </c>
      <c r="I136" s="46"/>
    </row>
    <row r="137" spans="2:11">
      <c r="B137" s="26" t="s">
        <v>56</v>
      </c>
      <c r="C137" s="26" t="s">
        <v>57</v>
      </c>
      <c r="D137" s="26"/>
      <c r="E137" s="26"/>
      <c r="F137" s="89" t="s">
        <v>88</v>
      </c>
      <c r="G137" s="44"/>
      <c r="H137" s="46" t="s">
        <v>85</v>
      </c>
      <c r="I137" s="46"/>
    </row>
    <row r="138" spans="2:11" ht="17.25" thickBot="1">
      <c r="B138" s="27" t="s">
        <v>58</v>
      </c>
      <c r="C138" s="27" t="s">
        <v>59</v>
      </c>
      <c r="D138" s="27"/>
      <c r="E138" s="27"/>
      <c r="F138" s="90" t="s">
        <v>89</v>
      </c>
      <c r="G138" s="45"/>
      <c r="H138" s="47" t="s">
        <v>86</v>
      </c>
      <c r="I138" s="47"/>
    </row>
    <row r="139" spans="2:11" ht="17.25" thickTop="1"/>
    <row r="140" spans="2:11" ht="6.75" customHeight="1"/>
  </sheetData>
  <mergeCells count="3">
    <mergeCell ref="O9:P9"/>
    <mergeCell ref="C4:D4"/>
    <mergeCell ref="C5:D5"/>
  </mergeCells>
  <phoneticPr fontId="3" type="noConversion"/>
  <conditionalFormatting sqref="B85:K85 B91:K101 B105:K125">
    <cfRule type="expression" dxfId="60" priority="10">
      <formula>$B85&lt;&gt;$B86</formula>
    </cfRule>
  </conditionalFormatting>
  <conditionalFormatting sqref="B86:K90 B102:K104">
    <cfRule type="expression" dxfId="59" priority="75">
      <formula>$B86&lt;&gt;$B91</formula>
    </cfRule>
  </conditionalFormatting>
  <conditionalFormatting sqref="B126:K126">
    <cfRule type="expression" dxfId="58" priority="77">
      <formula>$B126&lt;&gt;#REF!</formula>
    </cfRule>
  </conditionalFormatting>
  <conditionalFormatting sqref="C75:K75">
    <cfRule type="containsText" dxfId="57" priority="11" operator="containsText" text="F">
      <formula>NOT(ISERROR(SEARCH("F",C75)))</formula>
    </cfRule>
    <cfRule type="containsText" dxfId="56" priority="12" operator="containsText" text="D">
      <formula>NOT(ISERROR(SEARCH("D",C75)))</formula>
    </cfRule>
    <cfRule type="containsText" dxfId="55" priority="13" operator="containsText" text="S">
      <formula>NOT(ISERROR(SEARCH("S",C75)))</formula>
    </cfRule>
    <cfRule type="containsText" dxfId="54" priority="14" operator="containsText" text="A">
      <formula>NOT(ISERROR(SEARCH("A",C75)))</formula>
    </cfRule>
  </conditionalFormatting>
  <conditionalFormatting sqref="D62:K62 D64:K65 D66:D71 D72:K73 D82:K82 D127:K127 K128:K130">
    <cfRule type="containsText" dxfId="53" priority="69" operator="containsText" text="악화">
      <formula>NOT(ISERROR(SEARCH("악화",D62)))</formula>
    </cfRule>
  </conditionalFormatting>
  <conditionalFormatting sqref="D62:K62 D64:K65 D72:K73 D82:K82 D127:K127 K128:K130 D66:D71">
    <cfRule type="containsText" dxfId="52" priority="68" operator="containsText" text="개선">
      <formula>NOT(ISERROR(SEARCH("개선",D62)))</formula>
    </cfRule>
  </conditionalFormatting>
  <conditionalFormatting sqref="G4:G5">
    <cfRule type="containsText" dxfId="51" priority="19" operator="containsText" text="S">
      <formula>NOT(ISERROR(SEARCH("S",G4)))</formula>
    </cfRule>
    <cfRule type="containsText" dxfId="50" priority="20" operator="containsText" text="A">
      <formula>NOT(ISERROR(SEARCH("A",G4)))</formula>
    </cfRule>
  </conditionalFormatting>
  <conditionalFormatting sqref="G5">
    <cfRule type="containsText" dxfId="49" priority="15" operator="containsText" text="F">
      <formula>NOT(ISERROR(SEARCH("F",G5)))</formula>
    </cfRule>
    <cfRule type="containsText" dxfId="48" priority="16" operator="containsText" text="D">
      <formula>NOT(ISERROR(SEARCH("D",G5)))</formula>
    </cfRule>
  </conditionalFormatting>
  <conditionalFormatting sqref="J26 K76:K1048576">
    <cfRule type="containsText" dxfId="47" priority="5" operator="containsText" text="D">
      <formula>NOT(ISERROR(SEARCH("D",J26)))</formula>
    </cfRule>
    <cfRule type="containsText" dxfId="46" priority="6" operator="containsText" text="F">
      <formula>NOT(ISERROR(SEARCH("F",J26)))</formula>
    </cfRule>
    <cfRule type="containsText" dxfId="45" priority="7" operator="containsText" text="S">
      <formula>NOT(ISERROR(SEARCH("S",J26)))</formula>
    </cfRule>
    <cfRule type="containsText" dxfId="44" priority="8" operator="containsText" text="A">
      <formula>NOT(ISERROR(SEARCH("A",J26)))</formula>
    </cfRule>
  </conditionalFormatting>
  <conditionalFormatting sqref="K1:K25">
    <cfRule type="containsText" dxfId="43" priority="1" operator="containsText" text="D">
      <formula>NOT(ISERROR(SEARCH("D",K1)))</formula>
    </cfRule>
    <cfRule type="containsText" dxfId="42" priority="2" operator="containsText" text="F">
      <formula>NOT(ISERROR(SEARCH("F",K1)))</formula>
    </cfRule>
    <cfRule type="containsText" dxfId="41" priority="3" operator="containsText" text="S">
      <formula>NOT(ISERROR(SEARCH("S",K1)))</formula>
    </cfRule>
    <cfRule type="containsText" dxfId="40" priority="4" operator="containsText" text="A">
      <formula>NOT(ISERROR(SEARCH("A",K1)))</formula>
    </cfRule>
  </conditionalFormatting>
  <conditionalFormatting sqref="K28:K32 K34:K74">
    <cfRule type="containsText" dxfId="39" priority="21" operator="containsText" text="D">
      <formula>NOT(ISERROR(SEARCH("D",K28)))</formula>
    </cfRule>
    <cfRule type="containsText" dxfId="38" priority="22" operator="containsText" text="F">
      <formula>NOT(ISERROR(SEARCH("F",K28)))</formula>
    </cfRule>
    <cfRule type="containsText" dxfId="37" priority="23" operator="containsText" text="S">
      <formula>NOT(ISERROR(SEARCH("S",K28)))</formula>
    </cfRule>
    <cfRule type="containsText" dxfId="36" priority="24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D128:J130</xm:sqref>
        </x14:conditionalFormatting>
        <x14:conditionalFormatting xmlns:xm="http://schemas.microsoft.com/office/excel/2006/main">
          <x14:cfRule type="iconSet" priority="9" id="{18BCFC5E-67FC-4B53-9225-DB2BDCF76CF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8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152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140</v>
      </c>
      <c r="C4" s="136" t="s">
        <v>1</v>
      </c>
      <c r="D4" s="136" t="s">
        <v>10</v>
      </c>
      <c r="E4" s="137" t="s">
        <v>139</v>
      </c>
      <c r="F4" s="123" t="s">
        <v>45</v>
      </c>
      <c r="G4" s="147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1" t="str">
        <f>W5</f>
        <v>청룡교통</v>
      </c>
      <c r="B5" s="141" t="str">
        <f>V5</f>
        <v>43</v>
      </c>
      <c r="C5" s="142" t="str">
        <f>Y5</f>
        <v>73아1040</v>
      </c>
      <c r="D5" s="130" t="str">
        <f>Z5</f>
        <v>대형</v>
      </c>
      <c r="E5" s="126" t="str">
        <f>AZ5</f>
        <v>S</v>
      </c>
      <c r="F5" s="149">
        <f>G5/H5</f>
        <v>1.0333333333333332</v>
      </c>
      <c r="G5" s="150">
        <f>AE5</f>
        <v>2.17</v>
      </c>
      <c r="H5" s="151">
        <f>AF5</f>
        <v>2.1</v>
      </c>
      <c r="I5" s="152">
        <f>AC5</f>
        <v>3961.864</v>
      </c>
      <c r="J5" s="153">
        <f>AI5/AH5</f>
        <v>2.1690877494418156E-2</v>
      </c>
      <c r="K5" s="153">
        <f>AJ5/AH5</f>
        <v>0.36599638814850494</v>
      </c>
      <c r="L5" s="153">
        <f>AK5/AC5</f>
        <v>0.16128771709478165</v>
      </c>
      <c r="M5" s="154">
        <f>AG5</f>
        <v>14.124000000000001</v>
      </c>
      <c r="N5" s="155">
        <f>IF(AW5=0,AT5,"속도계이상")</f>
        <v>0.05</v>
      </c>
      <c r="O5" s="155">
        <f>IF(AW5=0,AU5,"속도계이상")</f>
        <v>26.074000000000002</v>
      </c>
      <c r="P5" s="156">
        <f>AQ5/60</f>
        <v>0.61333333333333329</v>
      </c>
      <c r="Q5" s="157">
        <f>AN5</f>
        <v>95</v>
      </c>
      <c r="R5" s="158">
        <f>AC5/(AH5-AI5-AJ5)</f>
        <v>26.809647519597178</v>
      </c>
      <c r="S5" s="143">
        <f>IF(AW5=0,AL5,"속도계이상")</f>
        <v>2</v>
      </c>
      <c r="T5" s="143">
        <f>IF(AW5=0,AM5,"속도계이상")</f>
        <v>1033</v>
      </c>
      <c r="U5" t="s">
        <v>118</v>
      </c>
      <c r="V5" s="5" t="s">
        <v>119</v>
      </c>
      <c r="W5" t="s">
        <v>118</v>
      </c>
      <c r="X5" s="5" t="s">
        <v>119</v>
      </c>
      <c r="Y5" t="s">
        <v>169</v>
      </c>
      <c r="Z5" t="s">
        <v>166</v>
      </c>
      <c r="AA5" t="s">
        <v>48</v>
      </c>
      <c r="AB5">
        <v>532</v>
      </c>
      <c r="AC5" s="1">
        <v>3961.864</v>
      </c>
      <c r="AD5" s="1">
        <v>1825.4939999999999</v>
      </c>
      <c r="AE5" s="28">
        <v>2.17</v>
      </c>
      <c r="AF5">
        <v>2.1</v>
      </c>
      <c r="AG5">
        <v>14.124000000000001</v>
      </c>
      <c r="AH5">
        <v>241.343256</v>
      </c>
      <c r="AI5">
        <v>5.234947</v>
      </c>
      <c r="AJ5">
        <v>88.330759999999998</v>
      </c>
      <c r="AK5">
        <v>639</v>
      </c>
      <c r="AL5">
        <v>2</v>
      </c>
      <c r="AM5">
        <v>1033</v>
      </c>
      <c r="AN5">
        <v>95</v>
      </c>
      <c r="AO5">
        <v>16.415887999999999</v>
      </c>
      <c r="AP5">
        <v>2527.9</v>
      </c>
      <c r="AQ5">
        <v>36.799999999999997</v>
      </c>
      <c r="AR5">
        <v>37</v>
      </c>
      <c r="AS5">
        <v>13613</v>
      </c>
      <c r="AT5">
        <v>0.05</v>
      </c>
      <c r="AU5">
        <v>26.074000000000002</v>
      </c>
      <c r="AV5">
        <v>34674</v>
      </c>
      <c r="AW5">
        <v>0</v>
      </c>
      <c r="AX5" s="29">
        <v>0.56999999999999995</v>
      </c>
      <c r="AY5">
        <v>1.0333333333333332</v>
      </c>
      <c r="AZ5" t="s">
        <v>71</v>
      </c>
      <c r="BA5" t="s">
        <v>244</v>
      </c>
      <c r="BB5">
        <v>2</v>
      </c>
      <c r="BC5" t="s">
        <v>246</v>
      </c>
      <c r="BD5">
        <v>9</v>
      </c>
      <c r="BE5">
        <v>43253.255000000005</v>
      </c>
      <c r="BF5">
        <v>9.1596898314358063E-2</v>
      </c>
      <c r="BG5">
        <v>9.4650128258169985E-2</v>
      </c>
      <c r="BH5">
        <v>99665.31</v>
      </c>
      <c r="BI5">
        <v>3.9751684914239471E-2</v>
      </c>
      <c r="BJ5">
        <v>4.107674107804745E-2</v>
      </c>
      <c r="BK5">
        <v>1</v>
      </c>
      <c r="BL5" t="s">
        <v>69</v>
      </c>
      <c r="BM5">
        <v>3</v>
      </c>
      <c r="BN5" t="s">
        <v>234</v>
      </c>
    </row>
    <row r="6" spans="1:66">
      <c r="A6" s="138" t="str">
        <f t="shared" ref="A6:A7" si="0">W6</f>
        <v>청룡교통</v>
      </c>
      <c r="B6" s="138" t="str">
        <f t="shared" ref="B6:B7" si="1">V6</f>
        <v>43</v>
      </c>
      <c r="C6" s="139" t="str">
        <f t="shared" ref="C6:C7" si="2">Y6</f>
        <v>73아1053</v>
      </c>
      <c r="D6" s="113" t="str">
        <f t="shared" ref="D6:D7" si="3">Z6</f>
        <v>저상</v>
      </c>
      <c r="E6" s="109" t="str">
        <f>AZ6</f>
        <v>B</v>
      </c>
      <c r="F6" s="159">
        <f>G6/H6</f>
        <v>0.90142857142857136</v>
      </c>
      <c r="G6" s="160">
        <f>AE6</f>
        <v>1.893</v>
      </c>
      <c r="H6" s="161">
        <f>AF6</f>
        <v>2.1</v>
      </c>
      <c r="I6" s="162">
        <f t="shared" ref="I6:I7" si="4">AC6</f>
        <v>4262.2640000000001</v>
      </c>
      <c r="J6" s="163">
        <f t="shared" ref="J6:J7" si="5">AI6/AH6</f>
        <v>2.0762255470123739E-2</v>
      </c>
      <c r="K6" s="163">
        <f t="shared" ref="K6:K7" si="6">AJ6/AH6</f>
        <v>0.38389928056268274</v>
      </c>
      <c r="L6" s="163">
        <f t="shared" ref="L6:L7" si="7">AK6/AC6</f>
        <v>0.25925189054455566</v>
      </c>
      <c r="M6" s="164">
        <f t="shared" ref="M6:M7" si="8">AG6</f>
        <v>15.1</v>
      </c>
      <c r="N6" s="165">
        <f t="shared" ref="N6:N7" si="9">IF(AW6=0,AT6,"속도계이상")</f>
        <v>2.3E-2</v>
      </c>
      <c r="O6" s="165">
        <f t="shared" ref="O6:O7" si="10">IF(AW6=0,AU6,"속도계이상")</f>
        <v>36.341999999999999</v>
      </c>
      <c r="P6" s="166">
        <f t="shared" ref="P6:P7" si="11">AQ6/60</f>
        <v>15.6</v>
      </c>
      <c r="Q6" s="167">
        <f t="shared" ref="Q6:Q7" si="12">AN6</f>
        <v>93</v>
      </c>
      <c r="R6" s="168">
        <f t="shared" ref="R6:R7" si="13">AC6/(AH6-AI6-AJ6)</f>
        <v>27.338700178305011</v>
      </c>
      <c r="S6" s="140">
        <f t="shared" ref="S6:S7" si="14">IF(AW6=0,AL6,"속도계이상")</f>
        <v>1</v>
      </c>
      <c r="T6" s="140">
        <f t="shared" ref="T6:T7" si="15">IF(AW6=0,AM6,"속도계이상")</f>
        <v>1549</v>
      </c>
      <c r="U6" t="s">
        <v>118</v>
      </c>
      <c r="V6" s="5" t="s">
        <v>119</v>
      </c>
      <c r="W6" t="s">
        <v>118</v>
      </c>
      <c r="X6" s="5" t="s">
        <v>119</v>
      </c>
      <c r="Y6" t="s">
        <v>170</v>
      </c>
      <c r="Z6" t="s">
        <v>171</v>
      </c>
      <c r="AA6" t="s">
        <v>48</v>
      </c>
      <c r="AB6">
        <v>532</v>
      </c>
      <c r="AC6" s="1">
        <v>4262.2640000000001</v>
      </c>
      <c r="AD6" s="1">
        <v>2252.1860000000001</v>
      </c>
      <c r="AE6" s="28">
        <v>1.893</v>
      </c>
      <c r="AF6">
        <v>2.1</v>
      </c>
      <c r="AG6">
        <v>15.1</v>
      </c>
      <c r="AH6">
        <v>261.87771400000003</v>
      </c>
      <c r="AI6">
        <v>5.4371720000000003</v>
      </c>
      <c r="AJ6">
        <v>100.534666</v>
      </c>
      <c r="AK6">
        <v>1105</v>
      </c>
      <c r="AL6">
        <v>1</v>
      </c>
      <c r="AM6">
        <v>1549</v>
      </c>
      <c r="AN6">
        <v>93</v>
      </c>
      <c r="AO6">
        <v>16.275779</v>
      </c>
      <c r="AP6">
        <v>7436.9</v>
      </c>
      <c r="AQ6">
        <v>936</v>
      </c>
      <c r="AR6">
        <v>86</v>
      </c>
      <c r="AS6">
        <v>35814</v>
      </c>
      <c r="AT6">
        <v>2.3E-2</v>
      </c>
      <c r="AU6">
        <v>36.341999999999999</v>
      </c>
      <c r="AV6">
        <v>36022</v>
      </c>
      <c r="AW6">
        <v>0</v>
      </c>
      <c r="AX6" s="29">
        <v>0.51</v>
      </c>
      <c r="AY6">
        <v>0.90142857142857136</v>
      </c>
      <c r="AZ6" t="s">
        <v>68</v>
      </c>
      <c r="BA6" t="s">
        <v>244</v>
      </c>
      <c r="BB6">
        <v>1</v>
      </c>
      <c r="BC6" t="s">
        <v>263</v>
      </c>
      <c r="BD6">
        <v>11</v>
      </c>
      <c r="BE6">
        <v>43253.255000000005</v>
      </c>
      <c r="BF6">
        <v>9.8542040362049041E-2</v>
      </c>
      <c r="BG6">
        <v>8.8828610669218488E-2</v>
      </c>
      <c r="BH6">
        <v>99665.31</v>
      </c>
      <c r="BI6">
        <v>4.2765772764866733E-2</v>
      </c>
      <c r="BJ6">
        <v>3.8550289449472724E-2</v>
      </c>
      <c r="BK6">
        <v>1</v>
      </c>
      <c r="BL6" t="s">
        <v>68</v>
      </c>
      <c r="BM6">
        <v>0</v>
      </c>
      <c r="BN6" t="s">
        <v>235</v>
      </c>
    </row>
    <row r="7" spans="1:66">
      <c r="A7" s="141" t="str">
        <f t="shared" si="0"/>
        <v>청룡교통</v>
      </c>
      <c r="B7" s="141" t="str">
        <f t="shared" si="1"/>
        <v>43</v>
      </c>
      <c r="C7" s="142" t="str">
        <f t="shared" si="2"/>
        <v>73아1058</v>
      </c>
      <c r="D7" s="130" t="str">
        <f t="shared" si="3"/>
        <v>대형</v>
      </c>
      <c r="E7" s="126" t="str">
        <f t="shared" ref="E7:E28" si="16">AZ7</f>
        <v>C</v>
      </c>
      <c r="F7" s="149">
        <f t="shared" ref="F7:F28" si="17">G7/H7</f>
        <v>0.88727272727272721</v>
      </c>
      <c r="G7" s="150">
        <f t="shared" ref="G7:G28" si="18">AE7</f>
        <v>1.952</v>
      </c>
      <c r="H7" s="151">
        <f t="shared" ref="H7:H28" si="19">AF7</f>
        <v>2.2000000000000002</v>
      </c>
      <c r="I7" s="152">
        <f t="shared" si="4"/>
        <v>3990.9050000000002</v>
      </c>
      <c r="J7" s="153">
        <f t="shared" si="5"/>
        <v>3.4614685412242392E-2</v>
      </c>
      <c r="K7" s="153">
        <f t="shared" si="6"/>
        <v>0.37184057883438187</v>
      </c>
      <c r="L7" s="153">
        <f t="shared" si="7"/>
        <v>0.16111633827415084</v>
      </c>
      <c r="M7" s="154">
        <f t="shared" si="8"/>
        <v>14.249000000000001</v>
      </c>
      <c r="N7" s="155">
        <f t="shared" si="9"/>
        <v>0.17499999999999999</v>
      </c>
      <c r="O7" s="155">
        <f t="shared" si="10"/>
        <v>41.469000000000001</v>
      </c>
      <c r="P7" s="156">
        <f t="shared" si="11"/>
        <v>6.1850000000000005</v>
      </c>
      <c r="Q7" s="157">
        <f t="shared" si="12"/>
        <v>100</v>
      </c>
      <c r="R7" s="158">
        <f t="shared" si="13"/>
        <v>27.647412379949717</v>
      </c>
      <c r="S7" s="143">
        <f t="shared" si="14"/>
        <v>7</v>
      </c>
      <c r="T7" s="143">
        <f t="shared" si="15"/>
        <v>1655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172</v>
      </c>
      <c r="Z7" s="4" t="s">
        <v>166</v>
      </c>
      <c r="AA7" s="4" t="s">
        <v>48</v>
      </c>
      <c r="AB7" s="4">
        <v>532</v>
      </c>
      <c r="AC7" s="4">
        <v>3990.9050000000002</v>
      </c>
      <c r="AD7" s="4">
        <v>2044.944</v>
      </c>
      <c r="AE7" s="4">
        <v>1.952</v>
      </c>
      <c r="AF7" s="4">
        <v>2.2000000000000002</v>
      </c>
      <c r="AG7" s="4">
        <v>14.249000000000001</v>
      </c>
      <c r="AH7" s="4">
        <v>243.199928</v>
      </c>
      <c r="AI7" s="4">
        <v>8.4182889999999997</v>
      </c>
      <c r="AJ7" s="4">
        <v>90.431601999999998</v>
      </c>
      <c r="AK7" s="4">
        <v>643</v>
      </c>
      <c r="AL7" s="4">
        <v>7</v>
      </c>
      <c r="AM7" s="4">
        <v>1655</v>
      </c>
      <c r="AN7" s="4">
        <v>100</v>
      </c>
      <c r="AO7" s="4">
        <v>16.409976</v>
      </c>
      <c r="AP7" s="4">
        <v>5128.1000000000004</v>
      </c>
      <c r="AQ7" s="4">
        <v>371.1</v>
      </c>
      <c r="AR7" s="4">
        <v>69</v>
      </c>
      <c r="AS7" s="4">
        <v>20072</v>
      </c>
      <c r="AT7" s="4">
        <v>0.17499999999999999</v>
      </c>
      <c r="AU7" s="4">
        <v>41.469000000000001</v>
      </c>
      <c r="AV7" s="4">
        <v>34895</v>
      </c>
      <c r="AW7" s="4">
        <v>0</v>
      </c>
      <c r="AX7" s="30">
        <v>0.5</v>
      </c>
      <c r="AY7">
        <v>0.88727272727272721</v>
      </c>
      <c r="AZ7" t="s">
        <v>69</v>
      </c>
      <c r="BA7" t="s">
        <v>244</v>
      </c>
      <c r="BB7">
        <v>2</v>
      </c>
      <c r="BC7" t="s">
        <v>267</v>
      </c>
      <c r="BD7">
        <v>5</v>
      </c>
      <c r="BE7">
        <v>43253.255000000005</v>
      </c>
      <c r="BF7">
        <v>9.2268315991478556E-2</v>
      </c>
      <c r="BG7">
        <v>8.1867160370620973E-2</v>
      </c>
      <c r="BH7">
        <v>99665.31</v>
      </c>
      <c r="BI7">
        <v>4.0043070151490022E-2</v>
      </c>
      <c r="BJ7">
        <v>3.5529124061685687E-2</v>
      </c>
      <c r="BK7">
        <v>1</v>
      </c>
      <c r="BL7" t="s">
        <v>68</v>
      </c>
      <c r="BM7">
        <v>-1</v>
      </c>
      <c r="BN7" t="s">
        <v>236</v>
      </c>
    </row>
    <row r="8" spans="1:66">
      <c r="A8" s="138" t="str">
        <f t="shared" ref="A8:A28" si="20">W8</f>
        <v>청룡교통</v>
      </c>
      <c r="B8" s="138" t="str">
        <f t="shared" ref="B8:B28" si="21">V8</f>
        <v>43</v>
      </c>
      <c r="C8" s="139" t="str">
        <f t="shared" ref="C8:C28" si="22">Y8</f>
        <v>73아1060</v>
      </c>
      <c r="D8" s="113" t="str">
        <f t="shared" ref="D8:D28" si="23">Z8</f>
        <v>대형</v>
      </c>
      <c r="E8" s="109" t="str">
        <f t="shared" si="16"/>
        <v>S</v>
      </c>
      <c r="F8" s="159">
        <f t="shared" si="17"/>
        <v>1.0609090909090908</v>
      </c>
      <c r="G8" s="160">
        <f t="shared" si="18"/>
        <v>2.3340000000000001</v>
      </c>
      <c r="H8" s="161">
        <f t="shared" si="19"/>
        <v>2.2000000000000002</v>
      </c>
      <c r="I8" s="162">
        <f t="shared" ref="I8:I28" si="24">AC8</f>
        <v>4681.8220000000001</v>
      </c>
      <c r="J8" s="163">
        <f t="shared" ref="J8:J28" si="25">AI8/AH8</f>
        <v>4.4528578948907903E-2</v>
      </c>
      <c r="K8" s="163">
        <f t="shared" ref="K8:K28" si="26">AJ8/AH8</f>
        <v>0.40836871669646391</v>
      </c>
      <c r="L8" s="163">
        <f t="shared" ref="L8:L28" si="27">AK8/AC8</f>
        <v>0.19159207675985973</v>
      </c>
      <c r="M8" s="164">
        <f t="shared" ref="M8:M28" si="28">AG8</f>
        <v>12.67</v>
      </c>
      <c r="N8" s="165">
        <f t="shared" ref="N8:N28" si="29">IF(AW8=0,AT8,"속도계이상")</f>
        <v>0.38400000000000001</v>
      </c>
      <c r="O8" s="165">
        <f t="shared" ref="O8:O28" si="30">IF(AW8=0,AU8,"속도계이상")</f>
        <v>15.228999999999999</v>
      </c>
      <c r="P8" s="166">
        <f t="shared" ref="P8:P28" si="31">AQ8/60</f>
        <v>4.5516666666666667</v>
      </c>
      <c r="Q8" s="167">
        <f t="shared" ref="Q8:Q28" si="32">AN8</f>
        <v>97</v>
      </c>
      <c r="R8" s="168">
        <f t="shared" ref="R8:R28" si="33">AC8/(AH8-AI8-AJ8)</f>
        <v>30.607414752265271</v>
      </c>
      <c r="S8" s="140">
        <f t="shared" ref="S8:S28" si="34">IF(AW8=0,AL8,"속도계이상")</f>
        <v>18</v>
      </c>
      <c r="T8" s="140">
        <f t="shared" ref="T8:T28" si="35">IF(AW8=0,AM8,"속도계이상")</f>
        <v>713</v>
      </c>
      <c r="U8" t="s">
        <v>118</v>
      </c>
      <c r="V8" s="5" t="s">
        <v>119</v>
      </c>
      <c r="W8" t="s">
        <v>118</v>
      </c>
      <c r="X8" s="5" t="s">
        <v>119</v>
      </c>
      <c r="Y8" t="s">
        <v>311</v>
      </c>
      <c r="Z8" t="s">
        <v>166</v>
      </c>
      <c r="AA8" t="s">
        <v>48</v>
      </c>
      <c r="AB8">
        <v>532</v>
      </c>
      <c r="AC8" s="1">
        <v>4681.8220000000001</v>
      </c>
      <c r="AD8" s="1">
        <v>2005.5640000000001</v>
      </c>
      <c r="AE8" s="28">
        <v>2.3340000000000001</v>
      </c>
      <c r="AF8">
        <v>2.2000000000000002</v>
      </c>
      <c r="AG8">
        <v>12.67</v>
      </c>
      <c r="AH8">
        <v>279.58855399999999</v>
      </c>
      <c r="AI8">
        <v>12.449681</v>
      </c>
      <c r="AJ8">
        <v>114.175219</v>
      </c>
      <c r="AK8">
        <v>897</v>
      </c>
      <c r="AL8">
        <v>18</v>
      </c>
      <c r="AM8">
        <v>713</v>
      </c>
      <c r="AN8">
        <v>97</v>
      </c>
      <c r="AO8">
        <v>16.745398999999999</v>
      </c>
      <c r="AP8">
        <v>8718.5</v>
      </c>
      <c r="AQ8">
        <v>273.10000000000002</v>
      </c>
      <c r="AR8">
        <v>123</v>
      </c>
      <c r="AS8">
        <v>144595</v>
      </c>
      <c r="AT8">
        <v>0.38400000000000001</v>
      </c>
      <c r="AU8">
        <v>15.228999999999999</v>
      </c>
      <c r="AV8">
        <v>43554</v>
      </c>
      <c r="AW8">
        <v>0</v>
      </c>
      <c r="AX8" s="29">
        <v>0.5</v>
      </c>
      <c r="AY8">
        <v>1.0609090909090908</v>
      </c>
      <c r="AZ8" t="s">
        <v>71</v>
      </c>
      <c r="BA8" t="s">
        <v>244</v>
      </c>
      <c r="BB8">
        <v>1</v>
      </c>
      <c r="BC8" t="s">
        <v>248</v>
      </c>
      <c r="BD8">
        <v>11</v>
      </c>
      <c r="BE8">
        <v>43253.255000000005</v>
      </c>
      <c r="BF8">
        <v>0.10824207334222591</v>
      </c>
      <c r="BG8">
        <v>0.11483499962761602</v>
      </c>
      <c r="BH8">
        <v>99665.31</v>
      </c>
      <c r="BI8">
        <v>4.6975442107188549E-2</v>
      </c>
      <c r="BJ8">
        <v>4.9836673580990025E-2</v>
      </c>
      <c r="BK8">
        <v>1</v>
      </c>
      <c r="BL8" t="s">
        <v>71</v>
      </c>
      <c r="BM8">
        <v>0</v>
      </c>
      <c r="BN8" t="s">
        <v>235</v>
      </c>
    </row>
    <row r="9" spans="1:66">
      <c r="A9" s="141" t="str">
        <f t="shared" si="20"/>
        <v>청룡교통</v>
      </c>
      <c r="B9" s="141" t="str">
        <f t="shared" si="21"/>
        <v>43</v>
      </c>
      <c r="C9" s="142" t="str">
        <f t="shared" si="22"/>
        <v>73아1069</v>
      </c>
      <c r="D9" s="130" t="str">
        <f t="shared" si="23"/>
        <v>대형</v>
      </c>
      <c r="E9" s="126" t="str">
        <f t="shared" si="16"/>
        <v>D</v>
      </c>
      <c r="F9" s="149">
        <f t="shared" si="17"/>
        <v>0.82363636363636361</v>
      </c>
      <c r="G9" s="150">
        <f t="shared" si="18"/>
        <v>1.8120000000000001</v>
      </c>
      <c r="H9" s="151">
        <f t="shared" si="19"/>
        <v>2.2000000000000002</v>
      </c>
      <c r="I9" s="152">
        <f t="shared" si="24"/>
        <v>5223.759</v>
      </c>
      <c r="J9" s="153">
        <f t="shared" si="25"/>
        <v>4.2205961982530529E-2</v>
      </c>
      <c r="K9" s="153">
        <f t="shared" si="26"/>
        <v>0.42311753633282545</v>
      </c>
      <c r="L9" s="153">
        <f t="shared" si="27"/>
        <v>0.18013847882339135</v>
      </c>
      <c r="M9" s="154">
        <f t="shared" si="28"/>
        <v>14.3</v>
      </c>
      <c r="N9" s="155">
        <f t="shared" si="29"/>
        <v>1.9E-2</v>
      </c>
      <c r="O9" s="155">
        <f t="shared" si="30"/>
        <v>23.221</v>
      </c>
      <c r="P9" s="156">
        <f t="shared" si="31"/>
        <v>13.206666666666667</v>
      </c>
      <c r="Q9" s="157">
        <f t="shared" si="32"/>
        <v>97</v>
      </c>
      <c r="R9" s="158">
        <f t="shared" si="33"/>
        <v>27.364917544138471</v>
      </c>
      <c r="S9" s="143">
        <f t="shared" si="34"/>
        <v>1</v>
      </c>
      <c r="T9" s="143">
        <f t="shared" si="35"/>
        <v>1213</v>
      </c>
      <c r="U9" t="s">
        <v>118</v>
      </c>
      <c r="V9" s="5" t="s">
        <v>119</v>
      </c>
      <c r="W9" t="s">
        <v>118</v>
      </c>
      <c r="X9" s="5" t="s">
        <v>119</v>
      </c>
      <c r="Y9" t="s">
        <v>173</v>
      </c>
      <c r="Z9" t="s">
        <v>166</v>
      </c>
      <c r="AA9" t="s">
        <v>48</v>
      </c>
      <c r="AB9">
        <v>532</v>
      </c>
      <c r="AC9" s="1">
        <v>5223.759</v>
      </c>
      <c r="AD9" s="1">
        <v>2883.57</v>
      </c>
      <c r="AE9" s="28">
        <v>1.8120000000000001</v>
      </c>
      <c r="AF9">
        <v>2.2000000000000002</v>
      </c>
      <c r="AG9">
        <v>14.3</v>
      </c>
      <c r="AH9">
        <v>357.02439399999997</v>
      </c>
      <c r="AI9">
        <v>15.068557999999999</v>
      </c>
      <c r="AJ9">
        <v>151.06328199999999</v>
      </c>
      <c r="AK9">
        <v>941</v>
      </c>
      <c r="AL9">
        <v>1</v>
      </c>
      <c r="AM9">
        <v>1213</v>
      </c>
      <c r="AN9">
        <v>97</v>
      </c>
      <c r="AO9">
        <v>14.631378</v>
      </c>
      <c r="AP9">
        <v>9055.5</v>
      </c>
      <c r="AQ9">
        <v>792.4</v>
      </c>
      <c r="AR9">
        <v>192</v>
      </c>
      <c r="AS9">
        <v>97577</v>
      </c>
      <c r="AT9">
        <v>1.9E-2</v>
      </c>
      <c r="AU9">
        <v>23.221</v>
      </c>
      <c r="AV9">
        <v>46586</v>
      </c>
      <c r="AW9">
        <v>0</v>
      </c>
      <c r="AX9" s="29">
        <v>0.47</v>
      </c>
      <c r="AY9">
        <v>0.82363636363636361</v>
      </c>
      <c r="AZ9" t="s">
        <v>67</v>
      </c>
      <c r="BA9" t="s">
        <v>244</v>
      </c>
      <c r="BB9">
        <v>2</v>
      </c>
      <c r="BC9" t="s">
        <v>245</v>
      </c>
      <c r="BD9">
        <v>10</v>
      </c>
      <c r="BE9">
        <v>43253.255000000005</v>
      </c>
      <c r="BF9">
        <v>0.12077146563882879</v>
      </c>
      <c r="BG9">
        <v>9.9471770789798977E-2</v>
      </c>
      <c r="BH9">
        <v>99665.31</v>
      </c>
      <c r="BI9">
        <v>5.2413011106873596E-2</v>
      </c>
      <c r="BJ9">
        <v>4.3169261875297703E-2</v>
      </c>
      <c r="BK9">
        <v>1</v>
      </c>
      <c r="BL9" t="s">
        <v>67</v>
      </c>
      <c r="BM9">
        <v>0</v>
      </c>
      <c r="BN9" t="s">
        <v>235</v>
      </c>
    </row>
    <row r="10" spans="1:66">
      <c r="A10" s="138" t="str">
        <f t="shared" si="20"/>
        <v>청룡교통</v>
      </c>
      <c r="B10" s="138" t="str">
        <f t="shared" si="21"/>
        <v>43</v>
      </c>
      <c r="C10" s="139" t="str">
        <f t="shared" si="22"/>
        <v>73아1072</v>
      </c>
      <c r="D10" s="113" t="str">
        <f t="shared" si="23"/>
        <v>대형</v>
      </c>
      <c r="E10" s="109" t="str">
        <f t="shared" si="16"/>
        <v>A</v>
      </c>
      <c r="F10" s="159">
        <f t="shared" si="17"/>
        <v>0.99545454545454537</v>
      </c>
      <c r="G10" s="160">
        <f t="shared" si="18"/>
        <v>2.19</v>
      </c>
      <c r="H10" s="161">
        <f t="shared" si="19"/>
        <v>2.2000000000000002</v>
      </c>
      <c r="I10" s="162">
        <f t="shared" si="24"/>
        <v>4951.3999999999996</v>
      </c>
      <c r="J10" s="163">
        <f t="shared" si="25"/>
        <v>5.6258383411477778E-2</v>
      </c>
      <c r="K10" s="163">
        <f t="shared" si="26"/>
        <v>0.38276731325203683</v>
      </c>
      <c r="L10" s="163">
        <f t="shared" si="27"/>
        <v>0.12925637193521025</v>
      </c>
      <c r="M10" s="164">
        <f t="shared" si="28"/>
        <v>14.887</v>
      </c>
      <c r="N10" s="165">
        <f t="shared" si="29"/>
        <v>0.02</v>
      </c>
      <c r="O10" s="165">
        <f t="shared" si="30"/>
        <v>18.116</v>
      </c>
      <c r="P10" s="166">
        <f t="shared" si="31"/>
        <v>11.223333333333333</v>
      </c>
      <c r="Q10" s="167">
        <f t="shared" si="32"/>
        <v>105</v>
      </c>
      <c r="R10" s="168">
        <f t="shared" si="33"/>
        <v>30.719417247058644</v>
      </c>
      <c r="S10" s="140">
        <f t="shared" si="34"/>
        <v>1</v>
      </c>
      <c r="T10" s="140">
        <f t="shared" si="35"/>
        <v>897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174</v>
      </c>
      <c r="Z10" s="4" t="s">
        <v>166</v>
      </c>
      <c r="AA10" s="4" t="s">
        <v>48</v>
      </c>
      <c r="AB10" s="4">
        <v>532</v>
      </c>
      <c r="AC10" s="4">
        <v>4951.3999999999996</v>
      </c>
      <c r="AD10" s="4">
        <v>2261.1309999999999</v>
      </c>
      <c r="AE10" s="4">
        <v>2.19</v>
      </c>
      <c r="AF10" s="4">
        <v>2.2000000000000002</v>
      </c>
      <c r="AG10" s="4">
        <v>14.887</v>
      </c>
      <c r="AH10" s="4">
        <v>287.32411100000002</v>
      </c>
      <c r="AI10" s="4">
        <v>16.164390000000001</v>
      </c>
      <c r="AJ10" s="4">
        <v>109.978278</v>
      </c>
      <c r="AK10" s="4">
        <v>640</v>
      </c>
      <c r="AL10" s="4">
        <v>1</v>
      </c>
      <c r="AM10" s="4">
        <v>897</v>
      </c>
      <c r="AN10" s="4">
        <v>105</v>
      </c>
      <c r="AO10" s="4">
        <v>17.232803000000001</v>
      </c>
      <c r="AP10" s="4">
        <v>15841.1</v>
      </c>
      <c r="AQ10" s="4">
        <v>673.4</v>
      </c>
      <c r="AR10" s="4">
        <v>137</v>
      </c>
      <c r="AS10" s="4">
        <v>125170</v>
      </c>
      <c r="AT10" s="4">
        <v>0.02</v>
      </c>
      <c r="AU10" s="4">
        <v>18.116</v>
      </c>
      <c r="AV10" s="4">
        <v>44029</v>
      </c>
      <c r="AW10" s="4">
        <v>0</v>
      </c>
      <c r="AX10" s="30">
        <v>0.52</v>
      </c>
      <c r="AY10">
        <v>0.99545454545454537</v>
      </c>
      <c r="AZ10" t="s">
        <v>66</v>
      </c>
      <c r="BA10" t="s">
        <v>244</v>
      </c>
      <c r="BB10">
        <v>1</v>
      </c>
      <c r="BC10" t="s">
        <v>285</v>
      </c>
      <c r="BD10">
        <v>10</v>
      </c>
      <c r="BE10">
        <v>43253.255000000005</v>
      </c>
      <c r="BF10">
        <v>0.11447462162096238</v>
      </c>
      <c r="BG10">
        <v>0.11395428243177617</v>
      </c>
      <c r="BH10">
        <v>99665.31</v>
      </c>
      <c r="BI10">
        <v>4.9680274912103313E-2</v>
      </c>
      <c r="BJ10">
        <v>4.945445548068466E-2</v>
      </c>
      <c r="BK10">
        <v>1</v>
      </c>
      <c r="BL10" t="s">
        <v>71</v>
      </c>
      <c r="BM10">
        <v>-1</v>
      </c>
      <c r="BN10" t="s">
        <v>236</v>
      </c>
    </row>
    <row r="11" spans="1:66">
      <c r="A11" s="141" t="str">
        <f t="shared" si="20"/>
        <v>청룡교통</v>
      </c>
      <c r="B11" s="141" t="str">
        <f t="shared" si="21"/>
        <v>43</v>
      </c>
      <c r="C11" s="142" t="str">
        <f t="shared" si="22"/>
        <v>73아1075</v>
      </c>
      <c r="D11" s="130" t="str">
        <f t="shared" si="23"/>
        <v>대형</v>
      </c>
      <c r="E11" s="126" t="str">
        <f t="shared" si="16"/>
        <v>C</v>
      </c>
      <c r="F11" s="149">
        <f t="shared" si="17"/>
        <v>0.88761904761904764</v>
      </c>
      <c r="G11" s="150">
        <f t="shared" si="18"/>
        <v>1.8640000000000001</v>
      </c>
      <c r="H11" s="151">
        <f t="shared" si="19"/>
        <v>2.1</v>
      </c>
      <c r="I11" s="152">
        <f t="shared" si="24"/>
        <v>4973.8680000000004</v>
      </c>
      <c r="J11" s="153">
        <f t="shared" si="25"/>
        <v>3.3193947499127158E-2</v>
      </c>
      <c r="K11" s="153">
        <f t="shared" si="26"/>
        <v>0.38852300483901547</v>
      </c>
      <c r="L11" s="153">
        <f t="shared" si="27"/>
        <v>0.15722170351123108</v>
      </c>
      <c r="M11" s="154">
        <f t="shared" si="28"/>
        <v>14.853999999999999</v>
      </c>
      <c r="N11" s="155">
        <f t="shared" si="29"/>
        <v>0.10100000000000001</v>
      </c>
      <c r="O11" s="155">
        <f t="shared" si="30"/>
        <v>47.207000000000001</v>
      </c>
      <c r="P11" s="156">
        <f t="shared" si="31"/>
        <v>82.76166666666667</v>
      </c>
      <c r="Q11" s="157">
        <f t="shared" si="32"/>
        <v>108</v>
      </c>
      <c r="R11" s="158">
        <f t="shared" si="33"/>
        <v>29.51309085690086</v>
      </c>
      <c r="S11" s="143">
        <f t="shared" si="34"/>
        <v>5</v>
      </c>
      <c r="T11" s="143">
        <f t="shared" si="35"/>
        <v>2348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175</v>
      </c>
      <c r="Z11" t="s">
        <v>166</v>
      </c>
      <c r="AA11" t="s">
        <v>48</v>
      </c>
      <c r="AB11">
        <v>532</v>
      </c>
      <c r="AC11" s="1">
        <v>4973.8680000000004</v>
      </c>
      <c r="AD11" s="1">
        <v>2668.777</v>
      </c>
      <c r="AE11" s="28">
        <v>1.8640000000000001</v>
      </c>
      <c r="AF11">
        <v>2.1</v>
      </c>
      <c r="AG11">
        <v>14.853999999999999</v>
      </c>
      <c r="AH11">
        <v>291.43324999999999</v>
      </c>
      <c r="AI11">
        <v>9.6738199999999992</v>
      </c>
      <c r="AJ11">
        <v>113.228522</v>
      </c>
      <c r="AK11">
        <v>782</v>
      </c>
      <c r="AL11">
        <v>5</v>
      </c>
      <c r="AM11">
        <v>2348</v>
      </c>
      <c r="AN11">
        <v>108</v>
      </c>
      <c r="AO11">
        <v>17.06692</v>
      </c>
      <c r="AP11">
        <v>16832</v>
      </c>
      <c r="AQ11">
        <v>4965.7</v>
      </c>
      <c r="AR11">
        <v>103</v>
      </c>
      <c r="AS11">
        <v>44093</v>
      </c>
      <c r="AT11">
        <v>0.10100000000000001</v>
      </c>
      <c r="AU11">
        <v>47.207000000000001</v>
      </c>
      <c r="AV11">
        <v>42774</v>
      </c>
      <c r="AW11">
        <v>0</v>
      </c>
      <c r="AX11" s="29">
        <v>0.46</v>
      </c>
      <c r="AY11">
        <v>0.88761904761904764</v>
      </c>
      <c r="AZ11" t="s">
        <v>69</v>
      </c>
      <c r="BA11" t="s">
        <v>244</v>
      </c>
      <c r="BB11">
        <v>1</v>
      </c>
      <c r="BC11" t="s">
        <v>268</v>
      </c>
      <c r="BD11">
        <v>12</v>
      </c>
      <c r="BE11">
        <v>43253.255000000005</v>
      </c>
      <c r="BF11">
        <v>0.11499407385640688</v>
      </c>
      <c r="BG11">
        <v>0.1020709303182583</v>
      </c>
      <c r="BH11">
        <v>99665.31</v>
      </c>
      <c r="BI11">
        <v>4.9905709418853965E-2</v>
      </c>
      <c r="BJ11">
        <v>4.4297258265116095E-2</v>
      </c>
      <c r="BK11">
        <v>1</v>
      </c>
      <c r="BL11" t="s">
        <v>69</v>
      </c>
      <c r="BM11">
        <v>0</v>
      </c>
      <c r="BN11" t="s">
        <v>235</v>
      </c>
    </row>
    <row r="12" spans="1:66" s="2" customFormat="1">
      <c r="A12" s="138" t="str">
        <f t="shared" si="20"/>
        <v>청룡교통</v>
      </c>
      <c r="B12" s="138" t="str">
        <f t="shared" si="21"/>
        <v>43</v>
      </c>
      <c r="C12" s="139" t="str">
        <f t="shared" si="22"/>
        <v>73아1150</v>
      </c>
      <c r="D12" s="113" t="str">
        <f t="shared" si="23"/>
        <v>대형</v>
      </c>
      <c r="E12" s="109" t="str">
        <f t="shared" si="16"/>
        <v>C</v>
      </c>
      <c r="F12" s="159">
        <f t="shared" si="17"/>
        <v>0.86772727272727268</v>
      </c>
      <c r="G12" s="160">
        <f t="shared" si="18"/>
        <v>1.909</v>
      </c>
      <c r="H12" s="161">
        <f t="shared" si="19"/>
        <v>2.2000000000000002</v>
      </c>
      <c r="I12" s="162">
        <f t="shared" si="24"/>
        <v>3932.51</v>
      </c>
      <c r="J12" s="163">
        <f t="shared" si="25"/>
        <v>1.6963353451259277E-2</v>
      </c>
      <c r="K12" s="163">
        <f t="shared" si="26"/>
        <v>0.37471815056039048</v>
      </c>
      <c r="L12" s="163">
        <f t="shared" si="27"/>
        <v>0.20724677114616363</v>
      </c>
      <c r="M12" s="164">
        <f t="shared" si="28"/>
        <v>14.039</v>
      </c>
      <c r="N12" s="165">
        <f t="shared" si="29"/>
        <v>0</v>
      </c>
      <c r="O12" s="165">
        <f t="shared" si="30"/>
        <v>11.468999999999999</v>
      </c>
      <c r="P12" s="166">
        <f t="shared" si="31"/>
        <v>4.0233333333333334</v>
      </c>
      <c r="Q12" s="167">
        <f t="shared" si="32"/>
        <v>101</v>
      </c>
      <c r="R12" s="168">
        <f t="shared" si="33"/>
        <v>26.770425326482972</v>
      </c>
      <c r="S12" s="140">
        <f t="shared" si="34"/>
        <v>0</v>
      </c>
      <c r="T12" s="140">
        <f t="shared" si="35"/>
        <v>451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176</v>
      </c>
      <c r="Z12" t="s">
        <v>166</v>
      </c>
      <c r="AA12" t="s">
        <v>48</v>
      </c>
      <c r="AB12">
        <v>532</v>
      </c>
      <c r="AC12" s="1">
        <v>3932.51</v>
      </c>
      <c r="AD12" s="1">
        <v>2060.297</v>
      </c>
      <c r="AE12" s="28">
        <v>1.909</v>
      </c>
      <c r="AF12">
        <v>2.2000000000000002</v>
      </c>
      <c r="AG12">
        <v>14.039</v>
      </c>
      <c r="AH12">
        <v>241.48132100000001</v>
      </c>
      <c r="AI12">
        <v>4.0963329999999996</v>
      </c>
      <c r="AJ12">
        <v>90.487433999999993</v>
      </c>
      <c r="AK12">
        <v>815</v>
      </c>
      <c r="AL12">
        <v>0</v>
      </c>
      <c r="AM12">
        <v>451</v>
      </c>
      <c r="AN12">
        <v>101</v>
      </c>
      <c r="AO12">
        <v>16.284943999999999</v>
      </c>
      <c r="AP12">
        <v>4201.1000000000004</v>
      </c>
      <c r="AQ12">
        <v>241.4</v>
      </c>
      <c r="AR12">
        <v>50</v>
      </c>
      <c r="AS12">
        <v>17742</v>
      </c>
      <c r="AT12">
        <v>0</v>
      </c>
      <c r="AU12">
        <v>11.468999999999999</v>
      </c>
      <c r="AV12">
        <v>35324</v>
      </c>
      <c r="AW12">
        <v>0</v>
      </c>
      <c r="AX12" s="29">
        <v>0.5</v>
      </c>
      <c r="AY12" s="2">
        <v>0.86772727272727268</v>
      </c>
      <c r="AZ12" s="2" t="s">
        <v>69</v>
      </c>
      <c r="BA12" s="2" t="s">
        <v>244</v>
      </c>
      <c r="BB12" s="2">
        <v>3</v>
      </c>
      <c r="BC12" s="2" t="s">
        <v>305</v>
      </c>
      <c r="BD12" s="2">
        <v>9</v>
      </c>
      <c r="BE12" s="2">
        <v>43253.255000000005</v>
      </c>
      <c r="BF12" s="2">
        <v>9.0918244187633973E-2</v>
      </c>
      <c r="BG12" s="2">
        <v>7.8892240070087841E-2</v>
      </c>
      <c r="BH12" s="2">
        <v>99665.31</v>
      </c>
      <c r="BI12" s="2">
        <v>3.945715916601273E-2</v>
      </c>
      <c r="BJ12" s="2">
        <v>3.4238053112690132E-2</v>
      </c>
      <c r="BK12" s="2">
        <v>1</v>
      </c>
      <c r="BL12" s="2" t="s">
        <v>68</v>
      </c>
      <c r="BM12" s="2">
        <v>-1</v>
      </c>
      <c r="BN12" s="2" t="s">
        <v>236</v>
      </c>
    </row>
    <row r="13" spans="1:66">
      <c r="A13" s="141" t="str">
        <f t="shared" si="20"/>
        <v>청룡교통</v>
      </c>
      <c r="B13" s="141" t="str">
        <f t="shared" si="21"/>
        <v>43</v>
      </c>
      <c r="C13" s="142" t="str">
        <f t="shared" si="22"/>
        <v>73아1151</v>
      </c>
      <c r="D13" s="130" t="str">
        <f t="shared" si="23"/>
        <v>저상</v>
      </c>
      <c r="E13" s="126" t="str">
        <f t="shared" si="16"/>
        <v>D</v>
      </c>
      <c r="F13" s="149">
        <f t="shared" si="17"/>
        <v>0.82545454545454544</v>
      </c>
      <c r="G13" s="150">
        <f t="shared" si="18"/>
        <v>1.8160000000000001</v>
      </c>
      <c r="H13" s="151">
        <f t="shared" si="19"/>
        <v>2.2000000000000002</v>
      </c>
      <c r="I13" s="152">
        <f t="shared" si="24"/>
        <v>3869.09</v>
      </c>
      <c r="J13" s="153">
        <f t="shared" si="25"/>
        <v>1.3813154837502726E-2</v>
      </c>
      <c r="K13" s="153">
        <f t="shared" si="26"/>
        <v>0.37759534670481276</v>
      </c>
      <c r="L13" s="153">
        <f t="shared" si="27"/>
        <v>0.25044648741693781</v>
      </c>
      <c r="M13" s="154">
        <f t="shared" si="28"/>
        <v>14.849</v>
      </c>
      <c r="N13" s="155">
        <f t="shared" si="29"/>
        <v>0</v>
      </c>
      <c r="O13" s="155">
        <f t="shared" si="30"/>
        <v>10.493</v>
      </c>
      <c r="P13" s="156">
        <f t="shared" si="31"/>
        <v>1.1299999999999999</v>
      </c>
      <c r="Q13" s="157">
        <f t="shared" si="32"/>
        <v>88</v>
      </c>
      <c r="R13" s="158">
        <f t="shared" si="33"/>
        <v>27.550688081477162</v>
      </c>
      <c r="S13" s="143">
        <f t="shared" si="34"/>
        <v>0</v>
      </c>
      <c r="T13" s="143">
        <f t="shared" si="35"/>
        <v>406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177</v>
      </c>
      <c r="Z13" s="4" t="s">
        <v>171</v>
      </c>
      <c r="AA13" s="4" t="s">
        <v>48</v>
      </c>
      <c r="AB13" s="4">
        <v>532</v>
      </c>
      <c r="AC13" s="4">
        <v>3869.09</v>
      </c>
      <c r="AD13" s="4">
        <v>2130.6080000000002</v>
      </c>
      <c r="AE13" s="4">
        <v>1.8160000000000001</v>
      </c>
      <c r="AF13" s="4">
        <v>2.2000000000000002</v>
      </c>
      <c r="AG13" s="4">
        <v>14.849</v>
      </c>
      <c r="AH13" s="4">
        <v>230.754671</v>
      </c>
      <c r="AI13" s="4">
        <v>3.1874500000000001</v>
      </c>
      <c r="AJ13" s="4">
        <v>87.131889999999999</v>
      </c>
      <c r="AK13" s="4">
        <v>969</v>
      </c>
      <c r="AL13" s="4">
        <v>0</v>
      </c>
      <c r="AM13" s="4">
        <v>406</v>
      </c>
      <c r="AN13" s="4">
        <v>88</v>
      </c>
      <c r="AO13" s="4">
        <v>16.767113999999999</v>
      </c>
      <c r="AP13" s="4">
        <v>4142.7</v>
      </c>
      <c r="AQ13" s="4">
        <v>67.8</v>
      </c>
      <c r="AR13" s="4">
        <v>49</v>
      </c>
      <c r="AS13" s="4">
        <v>27797</v>
      </c>
      <c r="AT13" s="4">
        <v>0</v>
      </c>
      <c r="AU13" s="4">
        <v>10.493</v>
      </c>
      <c r="AV13" s="4">
        <v>32398</v>
      </c>
      <c r="AW13" s="4">
        <v>0</v>
      </c>
      <c r="AX13" s="30">
        <v>0.48</v>
      </c>
      <c r="AY13">
        <v>0.82545454545454544</v>
      </c>
      <c r="AZ13" t="s">
        <v>67</v>
      </c>
      <c r="BA13" t="s">
        <v>244</v>
      </c>
      <c r="BB13">
        <v>1</v>
      </c>
      <c r="BC13" t="s">
        <v>247</v>
      </c>
      <c r="BD13">
        <v>4</v>
      </c>
      <c r="BE13">
        <v>43253.255000000005</v>
      </c>
      <c r="BF13">
        <v>8.9451996156127436E-2</v>
      </c>
      <c r="BG13">
        <v>7.3838556827057922E-2</v>
      </c>
      <c r="BH13">
        <v>99665.31</v>
      </c>
      <c r="BI13">
        <v>3.8820829434032769E-2</v>
      </c>
      <c r="BJ13">
        <v>3.2044830114637955E-2</v>
      </c>
      <c r="BK13">
        <v>1</v>
      </c>
      <c r="BL13" t="s">
        <v>67</v>
      </c>
      <c r="BM13">
        <v>0</v>
      </c>
      <c r="BN13" t="s">
        <v>235</v>
      </c>
    </row>
    <row r="14" spans="1:66">
      <c r="A14" s="138" t="str">
        <f t="shared" si="20"/>
        <v>청룡교통</v>
      </c>
      <c r="B14" s="138" t="str">
        <f t="shared" si="21"/>
        <v>43</v>
      </c>
      <c r="C14" s="139" t="str">
        <f t="shared" si="22"/>
        <v>73아1732</v>
      </c>
      <c r="D14" s="113" t="str">
        <f t="shared" si="23"/>
        <v>대형</v>
      </c>
      <c r="E14" s="109" t="str">
        <f t="shared" si="16"/>
        <v>S</v>
      </c>
      <c r="F14" s="159">
        <f t="shared" si="17"/>
        <v>1.0213636363636363</v>
      </c>
      <c r="G14" s="160">
        <f t="shared" si="18"/>
        <v>2.2469999999999999</v>
      </c>
      <c r="H14" s="161">
        <f t="shared" si="19"/>
        <v>2.2000000000000002</v>
      </c>
      <c r="I14" s="162">
        <f t="shared" si="24"/>
        <v>3405.7730000000001</v>
      </c>
      <c r="J14" s="163">
        <f t="shared" si="25"/>
        <v>2.3092765551982981E-2</v>
      </c>
      <c r="K14" s="163">
        <f t="shared" si="26"/>
        <v>0.36689577097875775</v>
      </c>
      <c r="L14" s="163">
        <f t="shared" si="27"/>
        <v>0.11891573513560651</v>
      </c>
      <c r="M14" s="164">
        <f t="shared" si="28"/>
        <v>12.523999999999999</v>
      </c>
      <c r="N14" s="165">
        <f t="shared" si="29"/>
        <v>2.9000000000000001E-2</v>
      </c>
      <c r="O14" s="165">
        <f t="shared" si="30"/>
        <v>19.291</v>
      </c>
      <c r="P14" s="166">
        <f t="shared" si="31"/>
        <v>4.6100000000000003</v>
      </c>
      <c r="Q14" s="167">
        <f t="shared" si="32"/>
        <v>101</v>
      </c>
      <c r="R14" s="168">
        <f t="shared" si="33"/>
        <v>26.585320986535081</v>
      </c>
      <c r="S14" s="140">
        <f t="shared" si="34"/>
        <v>1</v>
      </c>
      <c r="T14" s="140">
        <f t="shared" si="35"/>
        <v>657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178</v>
      </c>
      <c r="Z14" t="s">
        <v>166</v>
      </c>
      <c r="AA14" t="s">
        <v>48</v>
      </c>
      <c r="AB14">
        <v>532</v>
      </c>
      <c r="AC14" s="1">
        <v>3405.7730000000001</v>
      </c>
      <c r="AD14" s="1">
        <v>1515.748</v>
      </c>
      <c r="AE14" s="28">
        <v>2.2469999999999999</v>
      </c>
      <c r="AF14">
        <v>2.2000000000000002</v>
      </c>
      <c r="AG14">
        <v>12.523999999999999</v>
      </c>
      <c r="AH14">
        <v>210.00797800000001</v>
      </c>
      <c r="AI14">
        <v>4.8496649999999999</v>
      </c>
      <c r="AJ14">
        <v>77.051039000000003</v>
      </c>
      <c r="AK14">
        <v>405</v>
      </c>
      <c r="AL14">
        <v>1</v>
      </c>
      <c r="AM14">
        <v>657</v>
      </c>
      <c r="AN14">
        <v>101</v>
      </c>
      <c r="AO14">
        <v>16.21735</v>
      </c>
      <c r="AP14">
        <v>3453.1</v>
      </c>
      <c r="AQ14">
        <v>276.60000000000002</v>
      </c>
      <c r="AR14">
        <v>37</v>
      </c>
      <c r="AS14">
        <v>20549</v>
      </c>
      <c r="AT14">
        <v>2.9000000000000001E-2</v>
      </c>
      <c r="AU14">
        <v>19.291</v>
      </c>
      <c r="AV14">
        <v>29418</v>
      </c>
      <c r="AW14">
        <v>0</v>
      </c>
      <c r="AX14" s="29">
        <v>0.55000000000000004</v>
      </c>
      <c r="AY14">
        <v>1.0213636363636363</v>
      </c>
      <c r="AZ14" t="s">
        <v>71</v>
      </c>
      <c r="BA14" t="s">
        <v>244</v>
      </c>
      <c r="BB14">
        <v>3</v>
      </c>
      <c r="BC14" t="s">
        <v>308</v>
      </c>
      <c r="BD14">
        <v>10</v>
      </c>
      <c r="BE14">
        <v>43253.255000000005</v>
      </c>
      <c r="BF14">
        <v>7.8740270529928894E-2</v>
      </c>
      <c r="BG14">
        <v>8.0422449036704632E-2</v>
      </c>
      <c r="BH14">
        <v>99665.31</v>
      </c>
      <c r="BI14">
        <v>3.4172100603509892E-2</v>
      </c>
      <c r="BJ14">
        <v>3.4902140934584873E-2</v>
      </c>
      <c r="BK14">
        <v>1</v>
      </c>
      <c r="BL14" t="s">
        <v>71</v>
      </c>
      <c r="BM14">
        <v>0</v>
      </c>
      <c r="BN14" t="s">
        <v>235</v>
      </c>
    </row>
    <row r="15" spans="1:66">
      <c r="A15" s="141" t="str">
        <f t="shared" si="20"/>
        <v>청룡교통</v>
      </c>
      <c r="B15" s="141" t="str">
        <f t="shared" si="21"/>
        <v>43-1</v>
      </c>
      <c r="C15" s="142" t="str">
        <f t="shared" si="22"/>
        <v>73아1045</v>
      </c>
      <c r="D15" s="130" t="str">
        <f t="shared" si="23"/>
        <v>대형</v>
      </c>
      <c r="E15" s="126" t="str">
        <f t="shared" si="16"/>
        <v>D</v>
      </c>
      <c r="F15" s="149">
        <f t="shared" si="17"/>
        <v>0.83499999999999996</v>
      </c>
      <c r="G15" s="150">
        <f t="shared" si="18"/>
        <v>1.837</v>
      </c>
      <c r="H15" s="151">
        <f t="shared" si="19"/>
        <v>2.2000000000000002</v>
      </c>
      <c r="I15" s="152">
        <f t="shared" si="24"/>
        <v>3114.8670000000002</v>
      </c>
      <c r="J15" s="153">
        <f t="shared" si="25"/>
        <v>3.2033467179337922E-2</v>
      </c>
      <c r="K15" s="153">
        <f t="shared" si="26"/>
        <v>0.45422385575021851</v>
      </c>
      <c r="L15" s="153">
        <f t="shared" si="27"/>
        <v>0.1900562688551389</v>
      </c>
      <c r="M15" s="154">
        <f t="shared" si="28"/>
        <v>15.657999999999999</v>
      </c>
      <c r="N15" s="155">
        <f t="shared" si="29"/>
        <v>3.1779999999999999</v>
      </c>
      <c r="O15" s="155">
        <f t="shared" si="30"/>
        <v>35.86</v>
      </c>
      <c r="P15" s="156">
        <f t="shared" si="31"/>
        <v>16.831666666666667</v>
      </c>
      <c r="Q15" s="157">
        <f t="shared" si="32"/>
        <v>105</v>
      </c>
      <c r="R15" s="158">
        <f t="shared" si="33"/>
        <v>27.200970090011985</v>
      </c>
      <c r="S15" s="143">
        <f t="shared" si="34"/>
        <v>99</v>
      </c>
      <c r="T15" s="143">
        <f t="shared" si="35"/>
        <v>1117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179</v>
      </c>
      <c r="Z15" t="s">
        <v>166</v>
      </c>
      <c r="AA15" t="s">
        <v>48</v>
      </c>
      <c r="AB15">
        <v>532</v>
      </c>
      <c r="AC15" s="1">
        <v>3114.8670000000002</v>
      </c>
      <c r="AD15" s="1">
        <v>1695.405</v>
      </c>
      <c r="AE15" s="28">
        <v>1.837</v>
      </c>
      <c r="AF15">
        <v>2.2000000000000002</v>
      </c>
      <c r="AG15">
        <v>15.657999999999999</v>
      </c>
      <c r="AH15">
        <v>222.89969300000001</v>
      </c>
      <c r="AI15">
        <v>7.14025</v>
      </c>
      <c r="AJ15">
        <v>101.246358</v>
      </c>
      <c r="AK15">
        <v>592</v>
      </c>
      <c r="AL15">
        <v>99</v>
      </c>
      <c r="AM15">
        <v>1117</v>
      </c>
      <c r="AN15">
        <v>105</v>
      </c>
      <c r="AO15">
        <v>13.974299</v>
      </c>
      <c r="AP15">
        <v>7328.1</v>
      </c>
      <c r="AQ15">
        <v>1009.9</v>
      </c>
      <c r="AR15">
        <v>144</v>
      </c>
      <c r="AS15">
        <v>97976</v>
      </c>
      <c r="AT15">
        <v>3.1779999999999999</v>
      </c>
      <c r="AU15">
        <v>35.86</v>
      </c>
      <c r="AV15">
        <v>581</v>
      </c>
      <c r="AW15">
        <v>0</v>
      </c>
      <c r="AX15" s="29">
        <v>0.51</v>
      </c>
      <c r="AY15">
        <v>0.83499999999999996</v>
      </c>
      <c r="AZ15" t="s">
        <v>67</v>
      </c>
      <c r="BA15" t="s">
        <v>249</v>
      </c>
      <c r="BB15">
        <v>1</v>
      </c>
      <c r="BC15" t="s">
        <v>250</v>
      </c>
      <c r="BD15">
        <v>3</v>
      </c>
      <c r="BE15">
        <v>24968.371000000003</v>
      </c>
      <c r="BF15">
        <v>0.12475251188794013</v>
      </c>
      <c r="BG15">
        <v>0.10416834742643001</v>
      </c>
      <c r="BH15">
        <v>99665.31</v>
      </c>
      <c r="BI15">
        <v>3.1253271574633139E-2</v>
      </c>
      <c r="BJ15">
        <v>2.6096481764818671E-2</v>
      </c>
      <c r="BK15">
        <v>1</v>
      </c>
      <c r="BL15" t="s">
        <v>69</v>
      </c>
      <c r="BM15">
        <v>-1</v>
      </c>
      <c r="BN15" t="s">
        <v>236</v>
      </c>
    </row>
    <row r="16" spans="1:66">
      <c r="A16" s="138" t="str">
        <f t="shared" si="20"/>
        <v>청룡교통</v>
      </c>
      <c r="B16" s="138" t="str">
        <f t="shared" si="21"/>
        <v>43-1</v>
      </c>
      <c r="C16" s="139" t="str">
        <f t="shared" si="22"/>
        <v>73아1049</v>
      </c>
      <c r="D16" s="113" t="str">
        <f t="shared" si="23"/>
        <v>대형</v>
      </c>
      <c r="E16" s="109" t="str">
        <f t="shared" si="16"/>
        <v>D</v>
      </c>
      <c r="F16" s="159">
        <f t="shared" si="17"/>
        <v>0.80521739130434788</v>
      </c>
      <c r="G16" s="160">
        <f t="shared" si="18"/>
        <v>1.8520000000000001</v>
      </c>
      <c r="H16" s="161">
        <f t="shared" si="19"/>
        <v>2.2999999999999998</v>
      </c>
      <c r="I16" s="162">
        <f t="shared" si="24"/>
        <v>3634.1010000000001</v>
      </c>
      <c r="J16" s="163">
        <f t="shared" si="25"/>
        <v>3.5186529274185384E-2</v>
      </c>
      <c r="K16" s="163">
        <f t="shared" si="26"/>
        <v>0.43472035893644639</v>
      </c>
      <c r="L16" s="163">
        <f t="shared" si="27"/>
        <v>0.20115016065871585</v>
      </c>
      <c r="M16" s="164">
        <f t="shared" si="28"/>
        <v>15.827</v>
      </c>
      <c r="N16" s="165">
        <f t="shared" si="29"/>
        <v>0.16500000000000001</v>
      </c>
      <c r="O16" s="165">
        <f t="shared" si="30"/>
        <v>13.951000000000001</v>
      </c>
      <c r="P16" s="166">
        <f t="shared" si="31"/>
        <v>6.3233333333333333</v>
      </c>
      <c r="Q16" s="167">
        <f t="shared" si="32"/>
        <v>96</v>
      </c>
      <c r="R16" s="168">
        <f t="shared" si="33"/>
        <v>26.587030019083166</v>
      </c>
      <c r="S16" s="140">
        <f t="shared" si="34"/>
        <v>6</v>
      </c>
      <c r="T16" s="140">
        <f t="shared" si="35"/>
        <v>507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180</v>
      </c>
      <c r="Z16" s="4" t="s">
        <v>166</v>
      </c>
      <c r="AA16" s="4" t="s">
        <v>48</v>
      </c>
      <c r="AB16" s="4">
        <v>532</v>
      </c>
      <c r="AC16" s="4">
        <v>3634.1010000000001</v>
      </c>
      <c r="AD16" s="4">
        <v>1961.8330000000001</v>
      </c>
      <c r="AE16" s="4">
        <v>1.8520000000000001</v>
      </c>
      <c r="AF16" s="4">
        <v>2.2999999999999998</v>
      </c>
      <c r="AG16" s="4">
        <v>15.827</v>
      </c>
      <c r="AH16" s="4">
        <v>257.85467299999999</v>
      </c>
      <c r="AI16" s="4">
        <v>9.0730109999999993</v>
      </c>
      <c r="AJ16" s="4">
        <v>112.09467600000001</v>
      </c>
      <c r="AK16" s="4">
        <v>731</v>
      </c>
      <c r="AL16" s="4">
        <v>6</v>
      </c>
      <c r="AM16" s="4">
        <v>507</v>
      </c>
      <c r="AN16" s="4">
        <v>96</v>
      </c>
      <c r="AO16" s="4">
        <v>14.093601</v>
      </c>
      <c r="AP16" s="4">
        <v>6946.5</v>
      </c>
      <c r="AQ16" s="4">
        <v>379.4</v>
      </c>
      <c r="AR16" s="4">
        <v>150</v>
      </c>
      <c r="AS16" s="4">
        <v>86676</v>
      </c>
      <c r="AT16" s="4">
        <v>0.16500000000000001</v>
      </c>
      <c r="AU16" s="4">
        <v>13.951000000000001</v>
      </c>
      <c r="AV16" s="4">
        <v>29767</v>
      </c>
      <c r="AW16" s="4">
        <v>0</v>
      </c>
      <c r="AX16" s="30">
        <v>0.53</v>
      </c>
      <c r="AY16">
        <v>0.80521739130434788</v>
      </c>
      <c r="AZ16" t="s">
        <v>67</v>
      </c>
      <c r="BA16" t="s">
        <v>249</v>
      </c>
      <c r="BB16">
        <v>4</v>
      </c>
      <c r="BC16" t="s">
        <v>439</v>
      </c>
      <c r="BD16">
        <v>7</v>
      </c>
      <c r="BE16">
        <v>24968.371000000003</v>
      </c>
      <c r="BF16">
        <v>0.14554818173760714</v>
      </c>
      <c r="BG16">
        <v>0.11719792720784715</v>
      </c>
      <c r="BH16">
        <v>99665.31</v>
      </c>
      <c r="BI16">
        <v>3.6463048175940059E-2</v>
      </c>
      <c r="BJ16">
        <v>2.9360680531235216E-2</v>
      </c>
      <c r="BK16">
        <v>1</v>
      </c>
      <c r="BL16" t="s">
        <v>67</v>
      </c>
      <c r="BM16">
        <v>0</v>
      </c>
      <c r="BN16" t="s">
        <v>235</v>
      </c>
    </row>
    <row r="17" spans="1:66">
      <c r="A17" s="141" t="str">
        <f t="shared" si="20"/>
        <v>청룡교통</v>
      </c>
      <c r="B17" s="141" t="str">
        <f t="shared" si="21"/>
        <v>43-1</v>
      </c>
      <c r="C17" s="142" t="str">
        <f t="shared" si="22"/>
        <v>73아1056</v>
      </c>
      <c r="D17" s="130" t="str">
        <f t="shared" si="23"/>
        <v>대형</v>
      </c>
      <c r="E17" s="126" t="str">
        <f t="shared" si="16"/>
        <v>B</v>
      </c>
      <c r="F17" s="149">
        <f t="shared" si="17"/>
        <v>0.91954545454545455</v>
      </c>
      <c r="G17" s="150">
        <f t="shared" si="18"/>
        <v>2.0230000000000001</v>
      </c>
      <c r="H17" s="151">
        <f t="shared" si="19"/>
        <v>2.2000000000000002</v>
      </c>
      <c r="I17" s="152">
        <f t="shared" si="24"/>
        <v>4562.7250000000004</v>
      </c>
      <c r="J17" s="153">
        <f t="shared" si="25"/>
        <v>5.9756710604813579E-2</v>
      </c>
      <c r="K17" s="153">
        <f t="shared" si="26"/>
        <v>0.37212481718337997</v>
      </c>
      <c r="L17" s="153">
        <f t="shared" si="27"/>
        <v>0.13851371713175786</v>
      </c>
      <c r="M17" s="154">
        <f t="shared" si="28"/>
        <v>10.987</v>
      </c>
      <c r="N17" s="155">
        <f t="shared" si="29"/>
        <v>0.24099999999999999</v>
      </c>
      <c r="O17" s="155">
        <f t="shared" si="30"/>
        <v>19.966000000000001</v>
      </c>
      <c r="P17" s="156">
        <f t="shared" si="31"/>
        <v>10.231666666666666</v>
      </c>
      <c r="Q17" s="157">
        <f t="shared" si="32"/>
        <v>101</v>
      </c>
      <c r="R17" s="158">
        <f t="shared" si="33"/>
        <v>26.366714147141387</v>
      </c>
      <c r="S17" s="143">
        <f t="shared" si="34"/>
        <v>11</v>
      </c>
      <c r="T17" s="143">
        <f t="shared" si="35"/>
        <v>911</v>
      </c>
      <c r="U17" t="s">
        <v>118</v>
      </c>
      <c r="V17" s="5" t="s">
        <v>120</v>
      </c>
      <c r="W17" t="s">
        <v>118</v>
      </c>
      <c r="X17" s="5" t="s">
        <v>120</v>
      </c>
      <c r="Y17" t="s">
        <v>181</v>
      </c>
      <c r="Z17" t="s">
        <v>166</v>
      </c>
      <c r="AA17" t="s">
        <v>48</v>
      </c>
      <c r="AB17">
        <v>532</v>
      </c>
      <c r="AC17" s="1">
        <v>4562.7250000000004</v>
      </c>
      <c r="AD17" s="1">
        <v>2255.4140000000002</v>
      </c>
      <c r="AE17" s="28">
        <v>2.0230000000000001</v>
      </c>
      <c r="AF17">
        <v>2.2000000000000002</v>
      </c>
      <c r="AG17">
        <v>10.987</v>
      </c>
      <c r="AH17">
        <v>304.59963099999999</v>
      </c>
      <c r="AI17">
        <v>18.201872000000002</v>
      </c>
      <c r="AJ17">
        <v>113.349082</v>
      </c>
      <c r="AK17">
        <v>632</v>
      </c>
      <c r="AL17">
        <v>11</v>
      </c>
      <c r="AM17">
        <v>911</v>
      </c>
      <c r="AN17">
        <v>101</v>
      </c>
      <c r="AO17">
        <v>14.979417</v>
      </c>
      <c r="AP17">
        <v>6473.5</v>
      </c>
      <c r="AQ17">
        <v>613.9</v>
      </c>
      <c r="AR17">
        <v>109</v>
      </c>
      <c r="AS17">
        <v>49320</v>
      </c>
      <c r="AT17">
        <v>0.24099999999999999</v>
      </c>
      <c r="AU17">
        <v>19.966000000000001</v>
      </c>
      <c r="AV17">
        <v>34661</v>
      </c>
      <c r="AW17">
        <v>0</v>
      </c>
      <c r="AX17" s="29">
        <v>0.46</v>
      </c>
      <c r="AY17">
        <v>0.91954545454545455</v>
      </c>
      <c r="AZ17" t="s">
        <v>68</v>
      </c>
      <c r="BA17" t="s">
        <v>249</v>
      </c>
      <c r="BB17">
        <v>1</v>
      </c>
      <c r="BC17" t="s">
        <v>262</v>
      </c>
      <c r="BD17">
        <v>13</v>
      </c>
      <c r="BE17">
        <v>24968.371000000003</v>
      </c>
      <c r="BF17">
        <v>0.18274019558584739</v>
      </c>
      <c r="BG17">
        <v>0.16803791621371331</v>
      </c>
      <c r="BH17">
        <v>99665.31</v>
      </c>
      <c r="BI17">
        <v>4.5780472663959008E-2</v>
      </c>
      <c r="BJ17">
        <v>4.2097225545085944E-2</v>
      </c>
      <c r="BK17">
        <v>1</v>
      </c>
      <c r="BL17" t="s">
        <v>66</v>
      </c>
      <c r="BM17">
        <v>-1</v>
      </c>
      <c r="BN17" t="s">
        <v>236</v>
      </c>
    </row>
    <row r="18" spans="1:66">
      <c r="A18" s="138" t="str">
        <f t="shared" si="20"/>
        <v>청룡교통</v>
      </c>
      <c r="B18" s="138" t="str">
        <f t="shared" si="21"/>
        <v>43-1</v>
      </c>
      <c r="C18" s="139" t="str">
        <f t="shared" si="22"/>
        <v>73아1076</v>
      </c>
      <c r="D18" s="113" t="str">
        <f t="shared" si="23"/>
        <v>대형</v>
      </c>
      <c r="E18" s="109" t="str">
        <f t="shared" si="16"/>
        <v>D</v>
      </c>
      <c r="F18" s="159">
        <f t="shared" si="17"/>
        <v>0.81782608695652181</v>
      </c>
      <c r="G18" s="160">
        <f t="shared" si="18"/>
        <v>1.881</v>
      </c>
      <c r="H18" s="161">
        <f t="shared" si="19"/>
        <v>2.2999999999999998</v>
      </c>
      <c r="I18" s="162">
        <f t="shared" si="24"/>
        <v>1708.4010000000001</v>
      </c>
      <c r="J18" s="163">
        <f t="shared" si="25"/>
        <v>2.0541764474377455E-2</v>
      </c>
      <c r="K18" s="163">
        <f t="shared" si="26"/>
        <v>0.40584287334220209</v>
      </c>
      <c r="L18" s="163">
        <f t="shared" si="27"/>
        <v>0.19199239522805242</v>
      </c>
      <c r="M18" s="164">
        <f t="shared" si="28"/>
        <v>14.462</v>
      </c>
      <c r="N18" s="165">
        <f t="shared" si="29"/>
        <v>0.23400000000000001</v>
      </c>
      <c r="O18" s="165">
        <f t="shared" si="30"/>
        <v>14.808999999999999</v>
      </c>
      <c r="P18" s="166">
        <f t="shared" si="31"/>
        <v>3.04</v>
      </c>
      <c r="Q18" s="167">
        <f t="shared" si="32"/>
        <v>102</v>
      </c>
      <c r="R18" s="168">
        <f t="shared" si="33"/>
        <v>26.373925730920408</v>
      </c>
      <c r="S18" s="140">
        <f t="shared" si="34"/>
        <v>4</v>
      </c>
      <c r="T18" s="140">
        <f t="shared" si="35"/>
        <v>253</v>
      </c>
      <c r="U18" t="s">
        <v>118</v>
      </c>
      <c r="V18" s="5" t="s">
        <v>120</v>
      </c>
      <c r="W18" t="s">
        <v>118</v>
      </c>
      <c r="X18" s="5" t="s">
        <v>120</v>
      </c>
      <c r="Y18" t="s">
        <v>182</v>
      </c>
      <c r="Z18" t="s">
        <v>166</v>
      </c>
      <c r="AA18" t="s">
        <v>48</v>
      </c>
      <c r="AB18">
        <v>532</v>
      </c>
      <c r="AC18" s="1">
        <v>1708.4010000000001</v>
      </c>
      <c r="AD18" s="1">
        <v>908.47199999999998</v>
      </c>
      <c r="AE18" s="28">
        <v>1.881</v>
      </c>
      <c r="AF18">
        <v>2.2999999999999998</v>
      </c>
      <c r="AG18">
        <v>14.462</v>
      </c>
      <c r="AH18">
        <v>112.92608300000001</v>
      </c>
      <c r="AI18">
        <v>2.3197009999999998</v>
      </c>
      <c r="AJ18">
        <v>45.830246000000002</v>
      </c>
      <c r="AK18">
        <v>328</v>
      </c>
      <c r="AL18">
        <v>4</v>
      </c>
      <c r="AM18">
        <v>253</v>
      </c>
      <c r="AN18">
        <v>102</v>
      </c>
      <c r="AO18">
        <v>15.128488000000001</v>
      </c>
      <c r="AP18">
        <v>2221.6</v>
      </c>
      <c r="AQ18">
        <v>182.4</v>
      </c>
      <c r="AR18">
        <v>48</v>
      </c>
      <c r="AS18">
        <v>25698</v>
      </c>
      <c r="AT18">
        <v>0.23400000000000001</v>
      </c>
      <c r="AU18">
        <v>14.808999999999999</v>
      </c>
      <c r="AV18">
        <v>13974</v>
      </c>
      <c r="AW18">
        <v>0</v>
      </c>
      <c r="AX18" s="29">
        <v>0.51</v>
      </c>
      <c r="AY18">
        <v>0.81782608695652181</v>
      </c>
      <c r="AZ18" t="s">
        <v>67</v>
      </c>
      <c r="BA18" t="s">
        <v>249</v>
      </c>
      <c r="BB18">
        <v>3</v>
      </c>
      <c r="BC18" t="s">
        <v>339</v>
      </c>
      <c r="BD18">
        <v>6</v>
      </c>
      <c r="BE18">
        <v>24968.371000000003</v>
      </c>
      <c r="BF18">
        <v>6.8422605543629569E-2</v>
      </c>
      <c r="BG18">
        <v>5.595779175111619E-2</v>
      </c>
      <c r="BH18">
        <v>99665.31</v>
      </c>
      <c r="BI18">
        <v>1.7141380486349764E-2</v>
      </c>
      <c r="BJ18">
        <v>1.4018668128184308E-2</v>
      </c>
      <c r="BK18">
        <v>1</v>
      </c>
      <c r="BL18" t="s">
        <v>67</v>
      </c>
      <c r="BM18">
        <v>0</v>
      </c>
      <c r="BN18" t="s">
        <v>235</v>
      </c>
    </row>
    <row r="19" spans="1:66">
      <c r="A19" s="141" t="str">
        <f t="shared" si="20"/>
        <v>청룡교통</v>
      </c>
      <c r="B19" s="141" t="str">
        <f t="shared" si="21"/>
        <v>43-1</v>
      </c>
      <c r="C19" s="142" t="str">
        <f t="shared" si="22"/>
        <v>73아1077</v>
      </c>
      <c r="D19" s="130" t="str">
        <f t="shared" si="23"/>
        <v>대형</v>
      </c>
      <c r="E19" s="126" t="str">
        <f t="shared" si="16"/>
        <v>C</v>
      </c>
      <c r="F19" s="149">
        <f t="shared" si="17"/>
        <v>0.88739130434782609</v>
      </c>
      <c r="G19" s="150">
        <f t="shared" si="18"/>
        <v>2.0409999999999999</v>
      </c>
      <c r="H19" s="151">
        <f t="shared" si="19"/>
        <v>2.2999999999999998</v>
      </c>
      <c r="I19" s="152">
        <f t="shared" si="24"/>
        <v>4135.7039999999997</v>
      </c>
      <c r="J19" s="153">
        <f t="shared" si="25"/>
        <v>4.5630711178141027E-2</v>
      </c>
      <c r="K19" s="153">
        <f t="shared" si="26"/>
        <v>0.41468018807712403</v>
      </c>
      <c r="L19" s="153">
        <f t="shared" si="27"/>
        <v>0.13177925692941275</v>
      </c>
      <c r="M19" s="154">
        <f t="shared" si="28"/>
        <v>12.583</v>
      </c>
      <c r="N19" s="155">
        <f t="shared" si="29"/>
        <v>1.04</v>
      </c>
      <c r="O19" s="155">
        <f t="shared" si="30"/>
        <v>25.678999999999998</v>
      </c>
      <c r="P19" s="156">
        <f t="shared" si="31"/>
        <v>5.5083333333333337</v>
      </c>
      <c r="Q19" s="157">
        <f t="shared" si="32"/>
        <v>94</v>
      </c>
      <c r="R19" s="158">
        <f t="shared" si="33"/>
        <v>27.194453039212419</v>
      </c>
      <c r="S19" s="143">
        <f t="shared" si="34"/>
        <v>43</v>
      </c>
      <c r="T19" s="143">
        <f t="shared" si="35"/>
        <v>1062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183</v>
      </c>
      <c r="Z19" s="4" t="s">
        <v>166</v>
      </c>
      <c r="AA19" s="4" t="s">
        <v>48</v>
      </c>
      <c r="AB19" s="4">
        <v>532</v>
      </c>
      <c r="AC19" s="4">
        <v>4135.7039999999997</v>
      </c>
      <c r="AD19" s="4">
        <v>2026.0889999999999</v>
      </c>
      <c r="AE19" s="4">
        <v>2.0409999999999999</v>
      </c>
      <c r="AF19" s="4">
        <v>2.2999999999999998</v>
      </c>
      <c r="AG19" s="4">
        <v>12.583</v>
      </c>
      <c r="AH19" s="4">
        <v>281.78993200000002</v>
      </c>
      <c r="AI19" s="4">
        <v>12.858275000000001</v>
      </c>
      <c r="AJ19" s="4">
        <v>116.85270199999999</v>
      </c>
      <c r="AK19" s="4">
        <v>545</v>
      </c>
      <c r="AL19" s="4">
        <v>43</v>
      </c>
      <c r="AM19" s="4">
        <v>1062</v>
      </c>
      <c r="AN19" s="4">
        <v>94</v>
      </c>
      <c r="AO19" s="4">
        <v>14.676549</v>
      </c>
      <c r="AP19" s="4">
        <v>6340.4</v>
      </c>
      <c r="AQ19" s="4">
        <v>330.5</v>
      </c>
      <c r="AR19" s="4">
        <v>118</v>
      </c>
      <c r="AS19" s="4">
        <v>78353</v>
      </c>
      <c r="AT19" s="4">
        <v>1.04</v>
      </c>
      <c r="AU19" s="4">
        <v>25.678999999999998</v>
      </c>
      <c r="AV19" s="4">
        <v>22092</v>
      </c>
      <c r="AW19" s="4">
        <v>0</v>
      </c>
      <c r="AX19" s="30">
        <v>0.49</v>
      </c>
      <c r="AY19">
        <v>0.88739130434782609</v>
      </c>
      <c r="AZ19" t="s">
        <v>69</v>
      </c>
      <c r="BA19" t="s">
        <v>249</v>
      </c>
      <c r="BB19">
        <v>1</v>
      </c>
      <c r="BC19" t="s">
        <v>252</v>
      </c>
      <c r="BD19">
        <v>11</v>
      </c>
      <c r="BE19">
        <v>24968.371000000003</v>
      </c>
      <c r="BF19">
        <v>0.1656377182155776</v>
      </c>
      <c r="BG19">
        <v>0.14698547081651908</v>
      </c>
      <c r="BH19">
        <v>99665.31</v>
      </c>
      <c r="BI19">
        <v>4.1495922703697001E-2</v>
      </c>
      <c r="BJ19">
        <v>3.6823120973150249E-2</v>
      </c>
      <c r="BK19">
        <v>1</v>
      </c>
      <c r="BL19" t="s">
        <v>69</v>
      </c>
      <c r="BM19">
        <v>0</v>
      </c>
      <c r="BN19" t="s">
        <v>235</v>
      </c>
    </row>
    <row r="20" spans="1:66">
      <c r="A20" s="138" t="str">
        <f t="shared" si="20"/>
        <v>청룡교통</v>
      </c>
      <c r="B20" s="138" t="str">
        <f t="shared" si="21"/>
        <v>43-1</v>
      </c>
      <c r="C20" s="139" t="str">
        <f t="shared" si="22"/>
        <v>73아1084</v>
      </c>
      <c r="D20" s="113" t="str">
        <f t="shared" si="23"/>
        <v>대형</v>
      </c>
      <c r="E20" s="109" t="str">
        <f t="shared" si="16"/>
        <v>D</v>
      </c>
      <c r="F20" s="159">
        <f t="shared" si="17"/>
        <v>0.83086956521739141</v>
      </c>
      <c r="G20" s="160">
        <f t="shared" si="18"/>
        <v>1.911</v>
      </c>
      <c r="H20" s="161">
        <f t="shared" si="19"/>
        <v>2.2999999999999998</v>
      </c>
      <c r="I20" s="162">
        <f t="shared" si="24"/>
        <v>3797.6019999999999</v>
      </c>
      <c r="J20" s="163">
        <f t="shared" si="25"/>
        <v>5.3589914077255586E-2</v>
      </c>
      <c r="K20" s="163">
        <f t="shared" si="26"/>
        <v>0.38288803917794162</v>
      </c>
      <c r="L20" s="163">
        <f t="shared" si="27"/>
        <v>0.20565609560980852</v>
      </c>
      <c r="M20" s="164">
        <f t="shared" si="28"/>
        <v>11.294</v>
      </c>
      <c r="N20" s="165">
        <f t="shared" si="29"/>
        <v>0</v>
      </c>
      <c r="O20" s="165">
        <f t="shared" si="30"/>
        <v>7.5309999999999997</v>
      </c>
      <c r="P20" s="166">
        <f t="shared" si="31"/>
        <v>12.404999999999999</v>
      </c>
      <c r="Q20" s="167">
        <f t="shared" si="32"/>
        <v>98</v>
      </c>
      <c r="R20" s="168">
        <f t="shared" si="33"/>
        <v>25.894300864165924</v>
      </c>
      <c r="S20" s="140">
        <f t="shared" si="34"/>
        <v>0</v>
      </c>
      <c r="T20" s="140">
        <f t="shared" si="35"/>
        <v>286</v>
      </c>
      <c r="U20" t="s">
        <v>118</v>
      </c>
      <c r="V20" s="5" t="s">
        <v>120</v>
      </c>
      <c r="W20" t="s">
        <v>118</v>
      </c>
      <c r="X20" s="5" t="s">
        <v>120</v>
      </c>
      <c r="Y20" t="s">
        <v>184</v>
      </c>
      <c r="Z20" t="s">
        <v>166</v>
      </c>
      <c r="AA20" t="s">
        <v>48</v>
      </c>
      <c r="AB20">
        <v>532</v>
      </c>
      <c r="AC20" s="1">
        <v>3797.6019999999999</v>
      </c>
      <c r="AD20" s="1">
        <v>1987.43</v>
      </c>
      <c r="AE20" s="28">
        <v>1.911</v>
      </c>
      <c r="AF20">
        <v>2.2999999999999998</v>
      </c>
      <c r="AG20">
        <v>11.294</v>
      </c>
      <c r="AH20">
        <v>260.252162</v>
      </c>
      <c r="AI20">
        <v>13.946891000000001</v>
      </c>
      <c r="AJ20">
        <v>99.647440000000003</v>
      </c>
      <c r="AK20">
        <v>781</v>
      </c>
      <c r="AL20">
        <v>0</v>
      </c>
      <c r="AM20">
        <v>286</v>
      </c>
      <c r="AN20">
        <v>98</v>
      </c>
      <c r="AO20">
        <v>14.592008999999999</v>
      </c>
      <c r="AP20">
        <v>6583.2</v>
      </c>
      <c r="AQ20">
        <v>744.3</v>
      </c>
      <c r="AR20">
        <v>96</v>
      </c>
      <c r="AS20">
        <v>57612</v>
      </c>
      <c r="AT20">
        <v>0</v>
      </c>
      <c r="AU20">
        <v>7.5309999999999997</v>
      </c>
      <c r="AV20">
        <v>29937</v>
      </c>
      <c r="AW20">
        <v>0</v>
      </c>
      <c r="AX20" s="29">
        <v>0.45</v>
      </c>
      <c r="AY20">
        <v>0.83086956521739141</v>
      </c>
      <c r="AZ20" t="s">
        <v>67</v>
      </c>
      <c r="BA20" t="s">
        <v>249</v>
      </c>
      <c r="BB20">
        <v>2</v>
      </c>
      <c r="BC20" t="s">
        <v>256</v>
      </c>
      <c r="BD20">
        <v>8</v>
      </c>
      <c r="BE20">
        <v>24968.371000000003</v>
      </c>
      <c r="BF20">
        <v>0.15209650641605732</v>
      </c>
      <c r="BG20">
        <v>0.12637235815699374</v>
      </c>
      <c r="BH20">
        <v>99665.31</v>
      </c>
      <c r="BI20">
        <v>3.8103548767369509E-2</v>
      </c>
      <c r="BJ20">
        <v>3.1659078997583974E-2</v>
      </c>
      <c r="BK20">
        <v>1</v>
      </c>
      <c r="BL20" t="s">
        <v>67</v>
      </c>
      <c r="BM20">
        <v>0</v>
      </c>
      <c r="BN20" t="s">
        <v>235</v>
      </c>
    </row>
    <row r="21" spans="1:66">
      <c r="A21" s="141" t="str">
        <f t="shared" si="20"/>
        <v>청룡교통</v>
      </c>
      <c r="B21" s="141" t="str">
        <f t="shared" si="21"/>
        <v>43-1</v>
      </c>
      <c r="C21" s="142" t="str">
        <f t="shared" si="22"/>
        <v>75바1073</v>
      </c>
      <c r="D21" s="130" t="str">
        <f t="shared" si="23"/>
        <v>대형</v>
      </c>
      <c r="E21" s="126" t="str">
        <f t="shared" si="16"/>
        <v>S</v>
      </c>
      <c r="F21" s="149">
        <f t="shared" si="17"/>
        <v>1</v>
      </c>
      <c r="G21" s="150">
        <f t="shared" si="18"/>
        <v>2.2999999999999998</v>
      </c>
      <c r="H21" s="151">
        <f t="shared" si="19"/>
        <v>2.2999999999999998</v>
      </c>
      <c r="I21" s="152">
        <f t="shared" si="24"/>
        <v>4014.971</v>
      </c>
      <c r="J21" s="153">
        <f t="shared" si="25"/>
        <v>6.5748321739485999E-2</v>
      </c>
      <c r="K21" s="153">
        <f t="shared" si="26"/>
        <v>0.34227619103570323</v>
      </c>
      <c r="L21" s="153">
        <f t="shared" si="27"/>
        <v>0.14794627408267705</v>
      </c>
      <c r="M21" s="154">
        <f t="shared" si="28"/>
        <v>11.414</v>
      </c>
      <c r="N21" s="155">
        <f t="shared" si="29"/>
        <v>7.4999999999999997E-2</v>
      </c>
      <c r="O21" s="155">
        <f t="shared" si="30"/>
        <v>10.212</v>
      </c>
      <c r="P21" s="156">
        <f t="shared" si="31"/>
        <v>4.4083333333333332</v>
      </c>
      <c r="Q21" s="157">
        <f t="shared" si="32"/>
        <v>98</v>
      </c>
      <c r="R21" s="158">
        <f t="shared" si="33"/>
        <v>26.140115390008717</v>
      </c>
      <c r="S21" s="143">
        <f t="shared" si="34"/>
        <v>3</v>
      </c>
      <c r="T21" s="143">
        <f t="shared" si="35"/>
        <v>410</v>
      </c>
      <c r="U21" t="s">
        <v>118</v>
      </c>
      <c r="V21" s="5" t="s">
        <v>120</v>
      </c>
      <c r="W21" t="s">
        <v>118</v>
      </c>
      <c r="X21" s="5" t="s">
        <v>120</v>
      </c>
      <c r="Y21" t="s">
        <v>185</v>
      </c>
      <c r="Z21" t="s">
        <v>166</v>
      </c>
      <c r="AA21" t="s">
        <v>48</v>
      </c>
      <c r="AB21">
        <v>532</v>
      </c>
      <c r="AC21" s="1">
        <v>4014.971</v>
      </c>
      <c r="AD21" s="1">
        <v>1745.8389999999999</v>
      </c>
      <c r="AE21" s="28">
        <v>2.2999999999999998</v>
      </c>
      <c r="AF21">
        <v>2.2999999999999998</v>
      </c>
      <c r="AG21">
        <v>11.414</v>
      </c>
      <c r="AH21">
        <v>259.460463</v>
      </c>
      <c r="AI21">
        <v>17.059090000000001</v>
      </c>
      <c r="AJ21">
        <v>88.807139000000006</v>
      </c>
      <c r="AK21">
        <v>594</v>
      </c>
      <c r="AL21">
        <v>3</v>
      </c>
      <c r="AM21">
        <v>410</v>
      </c>
      <c r="AN21">
        <v>98</v>
      </c>
      <c r="AO21">
        <v>15.474307</v>
      </c>
      <c r="AP21">
        <v>3905.1</v>
      </c>
      <c r="AQ21">
        <v>264.5</v>
      </c>
      <c r="AR21">
        <v>80</v>
      </c>
      <c r="AS21">
        <v>26963</v>
      </c>
      <c r="AT21">
        <v>7.4999999999999997E-2</v>
      </c>
      <c r="AU21">
        <v>10.212</v>
      </c>
      <c r="AV21">
        <v>31415</v>
      </c>
      <c r="AW21">
        <v>0</v>
      </c>
      <c r="AX21" s="29">
        <v>0.54</v>
      </c>
      <c r="AY21">
        <v>1</v>
      </c>
      <c r="AZ21" t="s">
        <v>71</v>
      </c>
      <c r="BA21" t="s">
        <v>249</v>
      </c>
      <c r="BB21">
        <v>1</v>
      </c>
      <c r="BC21" t="s">
        <v>307</v>
      </c>
      <c r="BD21">
        <v>11</v>
      </c>
      <c r="BE21">
        <v>24968.371000000003</v>
      </c>
      <c r="BF21">
        <v>0.16080228061334076</v>
      </c>
      <c r="BG21">
        <v>0.16080228061334076</v>
      </c>
      <c r="BH21">
        <v>99665.31</v>
      </c>
      <c r="BI21">
        <v>4.0284538321307586E-2</v>
      </c>
      <c r="BJ21">
        <v>4.0284538321307586E-2</v>
      </c>
      <c r="BK21">
        <v>1</v>
      </c>
      <c r="BL21" t="s">
        <v>66</v>
      </c>
      <c r="BM21">
        <v>1</v>
      </c>
      <c r="BN21" t="s">
        <v>234</v>
      </c>
    </row>
    <row r="22" spans="1:66">
      <c r="A22" s="138" t="str">
        <f t="shared" si="20"/>
        <v>청룡교통</v>
      </c>
      <c r="B22" s="138" t="str">
        <f t="shared" si="21"/>
        <v>44</v>
      </c>
      <c r="C22" s="139" t="str">
        <f t="shared" si="22"/>
        <v>73아1052</v>
      </c>
      <c r="D22" s="113" t="str">
        <f t="shared" si="23"/>
        <v>대형</v>
      </c>
      <c r="E22" s="109" t="str">
        <f t="shared" si="16"/>
        <v>F</v>
      </c>
      <c r="F22" s="159">
        <f t="shared" si="17"/>
        <v>0.78384615384615375</v>
      </c>
      <c r="G22" s="160">
        <f t="shared" si="18"/>
        <v>2.0379999999999998</v>
      </c>
      <c r="H22" s="161">
        <f t="shared" si="19"/>
        <v>2.6</v>
      </c>
      <c r="I22" s="162">
        <f t="shared" si="24"/>
        <v>4138.8090000000002</v>
      </c>
      <c r="J22" s="163">
        <f t="shared" si="25"/>
        <v>2.3000074857589953E-2</v>
      </c>
      <c r="K22" s="163">
        <f t="shared" si="26"/>
        <v>0.374954577884827</v>
      </c>
      <c r="L22" s="163">
        <f t="shared" si="27"/>
        <v>0.16309039629516606</v>
      </c>
      <c r="M22" s="164">
        <f t="shared" si="28"/>
        <v>11.473000000000001</v>
      </c>
      <c r="N22" s="165">
        <f t="shared" si="29"/>
        <v>4.8000000000000001E-2</v>
      </c>
      <c r="O22" s="165">
        <f t="shared" si="30"/>
        <v>7.3209999999999997</v>
      </c>
      <c r="P22" s="166">
        <f t="shared" si="31"/>
        <v>1.9583333333333333</v>
      </c>
      <c r="Q22" s="167">
        <f t="shared" si="32"/>
        <v>100</v>
      </c>
      <c r="R22" s="168">
        <f t="shared" si="33"/>
        <v>27.275905165071034</v>
      </c>
      <c r="S22" s="140">
        <f t="shared" si="34"/>
        <v>2</v>
      </c>
      <c r="T22" s="140">
        <f t="shared" si="35"/>
        <v>303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186</v>
      </c>
      <c r="Z22" s="4" t="s">
        <v>166</v>
      </c>
      <c r="AA22" s="4" t="s">
        <v>48</v>
      </c>
      <c r="AB22" s="4">
        <v>532</v>
      </c>
      <c r="AC22" s="4">
        <v>4138.8090000000002</v>
      </c>
      <c r="AD22" s="4">
        <v>2031.0239999999999</v>
      </c>
      <c r="AE22" s="4">
        <v>2.0379999999999998</v>
      </c>
      <c r="AF22" s="4">
        <v>2.6</v>
      </c>
      <c r="AG22" s="4">
        <v>11.473000000000001</v>
      </c>
      <c r="AH22" s="4">
        <v>252.03857099999999</v>
      </c>
      <c r="AI22" s="4">
        <v>5.7969059999999999</v>
      </c>
      <c r="AJ22" s="4">
        <v>94.503016000000002</v>
      </c>
      <c r="AK22" s="4">
        <v>675</v>
      </c>
      <c r="AL22" s="4">
        <v>2</v>
      </c>
      <c r="AM22" s="4">
        <v>303</v>
      </c>
      <c r="AN22" s="4">
        <v>100</v>
      </c>
      <c r="AO22" s="4">
        <v>16.421330999999999</v>
      </c>
      <c r="AP22" s="4">
        <v>5002.6000000000004</v>
      </c>
      <c r="AQ22" s="4">
        <v>117.5</v>
      </c>
      <c r="AR22" s="4">
        <v>124</v>
      </c>
      <c r="AS22" s="4">
        <v>79312</v>
      </c>
      <c r="AT22" s="4">
        <v>4.8000000000000001E-2</v>
      </c>
      <c r="AU22" s="4">
        <v>7.3209999999999997</v>
      </c>
      <c r="AV22" s="4">
        <v>0</v>
      </c>
      <c r="AW22" s="4">
        <v>0</v>
      </c>
      <c r="AX22" s="30">
        <v>0.46</v>
      </c>
      <c r="AY22">
        <v>0.78384615384615375</v>
      </c>
      <c r="AZ22" t="s">
        <v>70</v>
      </c>
      <c r="BA22" t="s">
        <v>253</v>
      </c>
      <c r="BB22">
        <v>1</v>
      </c>
      <c r="BC22" t="s">
        <v>299</v>
      </c>
      <c r="BD22">
        <v>5</v>
      </c>
      <c r="BE22">
        <v>23875.477999999999</v>
      </c>
      <c r="BF22">
        <v>0.17334978591842226</v>
      </c>
      <c r="BG22">
        <v>0.13587956296220943</v>
      </c>
      <c r="BH22">
        <v>99665.31</v>
      </c>
      <c r="BI22">
        <v>4.1527076973924028E-2</v>
      </c>
      <c r="BJ22">
        <v>3.2550839566483525E-2</v>
      </c>
      <c r="BK22">
        <v>1</v>
      </c>
      <c r="BL22" t="s">
        <v>67</v>
      </c>
      <c r="BM22">
        <v>-1</v>
      </c>
      <c r="BN22" t="s">
        <v>236</v>
      </c>
    </row>
    <row r="23" spans="1:66">
      <c r="A23" s="141" t="str">
        <f t="shared" si="20"/>
        <v>청룡교통</v>
      </c>
      <c r="B23" s="141" t="str">
        <f t="shared" si="21"/>
        <v>44</v>
      </c>
      <c r="C23" s="142" t="str">
        <f t="shared" si="22"/>
        <v>73아1054</v>
      </c>
      <c r="D23" s="130" t="str">
        <f t="shared" si="23"/>
        <v>대형</v>
      </c>
      <c r="E23" s="126" t="str">
        <f t="shared" si="16"/>
        <v>S</v>
      </c>
      <c r="F23" s="149">
        <f t="shared" si="17"/>
        <v>1.023076923076923</v>
      </c>
      <c r="G23" s="150">
        <f t="shared" si="18"/>
        <v>2.66</v>
      </c>
      <c r="H23" s="151">
        <f t="shared" si="19"/>
        <v>2.6</v>
      </c>
      <c r="I23" s="152">
        <f t="shared" si="24"/>
        <v>4571.0079999999998</v>
      </c>
      <c r="J23" s="153">
        <f t="shared" si="25"/>
        <v>1.3336855710939942E-2</v>
      </c>
      <c r="K23" s="153">
        <f t="shared" si="26"/>
        <v>0.31612985692242379</v>
      </c>
      <c r="L23" s="153">
        <f t="shared" si="27"/>
        <v>0.11922971913416035</v>
      </c>
      <c r="M23" s="154">
        <f t="shared" si="28"/>
        <v>9.0239999999999991</v>
      </c>
      <c r="N23" s="155">
        <f t="shared" si="29"/>
        <v>2.1999999999999999E-2</v>
      </c>
      <c r="O23" s="155">
        <f t="shared" si="30"/>
        <v>7.9630000000000001</v>
      </c>
      <c r="P23" s="156">
        <f t="shared" si="31"/>
        <v>0.20333333333333331</v>
      </c>
      <c r="Q23" s="157">
        <f t="shared" si="32"/>
        <v>86</v>
      </c>
      <c r="R23" s="158">
        <f t="shared" si="33"/>
        <v>28.4147232940423</v>
      </c>
      <c r="S23" s="143">
        <f t="shared" si="34"/>
        <v>1</v>
      </c>
      <c r="T23" s="143">
        <f t="shared" si="35"/>
        <v>364</v>
      </c>
      <c r="U23" t="s">
        <v>118</v>
      </c>
      <c r="V23" s="5" t="s">
        <v>121</v>
      </c>
      <c r="W23" t="s">
        <v>118</v>
      </c>
      <c r="X23" s="5" t="s">
        <v>121</v>
      </c>
      <c r="Y23" t="s">
        <v>187</v>
      </c>
      <c r="Z23" t="s">
        <v>166</v>
      </c>
      <c r="AA23" t="s">
        <v>48</v>
      </c>
      <c r="AB23">
        <v>532</v>
      </c>
      <c r="AC23" s="1">
        <v>4571.0079999999998</v>
      </c>
      <c r="AD23" s="1">
        <v>1718.575</v>
      </c>
      <c r="AE23" s="28">
        <v>2.66</v>
      </c>
      <c r="AF23">
        <v>2.6</v>
      </c>
      <c r="AG23">
        <v>9.0239999999999991</v>
      </c>
      <c r="AH23">
        <v>239.909921</v>
      </c>
      <c r="AI23">
        <v>3.1996440000000002</v>
      </c>
      <c r="AJ23">
        <v>75.842688999999993</v>
      </c>
      <c r="AK23">
        <v>545</v>
      </c>
      <c r="AL23">
        <v>1</v>
      </c>
      <c r="AM23">
        <v>364</v>
      </c>
      <c r="AN23">
        <v>86</v>
      </c>
      <c r="AO23">
        <v>19.053017000000001</v>
      </c>
      <c r="AP23">
        <v>2281</v>
      </c>
      <c r="AQ23">
        <v>12.2</v>
      </c>
      <c r="AR23">
        <v>48</v>
      </c>
      <c r="AS23">
        <v>37456</v>
      </c>
      <c r="AT23">
        <v>2.1999999999999999E-2</v>
      </c>
      <c r="AU23">
        <v>7.9630000000000001</v>
      </c>
      <c r="AV23">
        <v>42064</v>
      </c>
      <c r="AW23">
        <v>0</v>
      </c>
      <c r="AX23" s="29">
        <v>0.5</v>
      </c>
      <c r="AY23">
        <v>1.023076923076923</v>
      </c>
      <c r="AZ23" t="s">
        <v>71</v>
      </c>
      <c r="BA23" t="s">
        <v>253</v>
      </c>
      <c r="BB23">
        <v>1</v>
      </c>
      <c r="BC23" t="s">
        <v>290</v>
      </c>
      <c r="BD23">
        <v>11</v>
      </c>
      <c r="BE23">
        <v>23875.477999999999</v>
      </c>
      <c r="BF23">
        <v>0.1914519994112788</v>
      </c>
      <c r="BG23">
        <v>0.19587012247461599</v>
      </c>
      <c r="BH23">
        <v>99665.31</v>
      </c>
      <c r="BI23">
        <v>4.5863580818641912E-2</v>
      </c>
      <c r="BJ23">
        <v>4.6921971145225949E-2</v>
      </c>
      <c r="BK23">
        <v>1</v>
      </c>
      <c r="BL23" t="s">
        <v>66</v>
      </c>
      <c r="BM23">
        <v>1</v>
      </c>
      <c r="BN23" t="s">
        <v>234</v>
      </c>
    </row>
    <row r="24" spans="1:66">
      <c r="A24" s="138" t="str">
        <f t="shared" si="20"/>
        <v>청룡교통</v>
      </c>
      <c r="B24" s="138" t="str">
        <f t="shared" si="21"/>
        <v>44</v>
      </c>
      <c r="C24" s="139" t="str">
        <f t="shared" si="22"/>
        <v>73아1078</v>
      </c>
      <c r="D24" s="113" t="str">
        <f t="shared" si="23"/>
        <v>대형</v>
      </c>
      <c r="E24" s="109" t="str">
        <f t="shared" si="16"/>
        <v>C</v>
      </c>
      <c r="F24" s="159">
        <f t="shared" si="17"/>
        <v>0.88346153846153852</v>
      </c>
      <c r="G24" s="160">
        <f t="shared" si="18"/>
        <v>2.2970000000000002</v>
      </c>
      <c r="H24" s="161">
        <f t="shared" si="19"/>
        <v>2.6</v>
      </c>
      <c r="I24" s="162">
        <f t="shared" si="24"/>
        <v>5090.0460000000003</v>
      </c>
      <c r="J24" s="163">
        <f t="shared" si="25"/>
        <v>3.6465593845963949E-2</v>
      </c>
      <c r="K24" s="163">
        <f t="shared" si="26"/>
        <v>0.33128901769791907</v>
      </c>
      <c r="L24" s="163">
        <f t="shared" si="27"/>
        <v>0.17622630522396063</v>
      </c>
      <c r="M24" s="164">
        <f t="shared" si="28"/>
        <v>11.646000000000001</v>
      </c>
      <c r="N24" s="165">
        <f t="shared" si="29"/>
        <v>0</v>
      </c>
      <c r="O24" s="165">
        <f t="shared" si="30"/>
        <v>7.8</v>
      </c>
      <c r="P24" s="166">
        <f t="shared" si="31"/>
        <v>1.9266666666666665</v>
      </c>
      <c r="Q24" s="167">
        <f t="shared" si="32"/>
        <v>93</v>
      </c>
      <c r="R24" s="168">
        <f t="shared" si="33"/>
        <v>27.985641681185118</v>
      </c>
      <c r="S24" s="140">
        <f t="shared" si="34"/>
        <v>0</v>
      </c>
      <c r="T24" s="140">
        <f t="shared" si="35"/>
        <v>397</v>
      </c>
      <c r="U24" t="s">
        <v>118</v>
      </c>
      <c r="V24" s="5" t="s">
        <v>121</v>
      </c>
      <c r="W24" t="s">
        <v>118</v>
      </c>
      <c r="X24" s="5" t="s">
        <v>121</v>
      </c>
      <c r="Y24" t="s">
        <v>188</v>
      </c>
      <c r="Z24" t="s">
        <v>166</v>
      </c>
      <c r="AA24" t="s">
        <v>48</v>
      </c>
      <c r="AB24">
        <v>532</v>
      </c>
      <c r="AC24" s="1">
        <v>5090.0460000000003</v>
      </c>
      <c r="AD24" s="1">
        <v>2216.4169999999999</v>
      </c>
      <c r="AE24" s="28">
        <v>2.2970000000000002</v>
      </c>
      <c r="AF24">
        <v>2.6</v>
      </c>
      <c r="AG24">
        <v>11.646000000000001</v>
      </c>
      <c r="AH24">
        <v>287.674103</v>
      </c>
      <c r="AI24">
        <v>10.490207</v>
      </c>
      <c r="AJ24">
        <v>95.303270999999995</v>
      </c>
      <c r="AK24">
        <v>897</v>
      </c>
      <c r="AL24">
        <v>0</v>
      </c>
      <c r="AM24">
        <v>397</v>
      </c>
      <c r="AN24">
        <v>93</v>
      </c>
      <c r="AO24">
        <v>17.693791999999998</v>
      </c>
      <c r="AP24">
        <v>5562.4</v>
      </c>
      <c r="AQ24">
        <v>115.6</v>
      </c>
      <c r="AR24">
        <v>86</v>
      </c>
      <c r="AS24">
        <v>55276</v>
      </c>
      <c r="AT24">
        <v>0</v>
      </c>
      <c r="AU24">
        <v>7.8</v>
      </c>
      <c r="AV24">
        <v>46880</v>
      </c>
      <c r="AW24">
        <v>0</v>
      </c>
      <c r="AX24" s="29">
        <v>0.51</v>
      </c>
      <c r="AY24">
        <v>0.88346153846153852</v>
      </c>
      <c r="AZ24" t="s">
        <v>69</v>
      </c>
      <c r="BA24" t="s">
        <v>253</v>
      </c>
      <c r="BB24">
        <v>1</v>
      </c>
      <c r="BC24" t="s">
        <v>254</v>
      </c>
      <c r="BD24">
        <v>10</v>
      </c>
      <c r="BE24">
        <v>23875.477999999999</v>
      </c>
      <c r="BF24">
        <v>0.21319137568680302</v>
      </c>
      <c r="BG24">
        <v>0.18834638075099483</v>
      </c>
      <c r="BH24">
        <v>99665.31</v>
      </c>
      <c r="BI24">
        <v>5.1071390837995695E-2</v>
      </c>
      <c r="BJ24">
        <v>4.5119609521106198E-2</v>
      </c>
      <c r="BK24">
        <v>1</v>
      </c>
      <c r="BL24" t="s">
        <v>69</v>
      </c>
      <c r="BM24">
        <v>0</v>
      </c>
      <c r="BN24" t="s">
        <v>235</v>
      </c>
    </row>
    <row r="25" spans="1:66">
      <c r="A25" s="141" t="str">
        <f t="shared" si="20"/>
        <v>청룡교통</v>
      </c>
      <c r="B25" s="141" t="str">
        <f t="shared" si="21"/>
        <v>44</v>
      </c>
      <c r="C25" s="142" t="str">
        <f t="shared" si="22"/>
        <v>73아1081</v>
      </c>
      <c r="D25" s="130" t="str">
        <f t="shared" si="23"/>
        <v>대형</v>
      </c>
      <c r="E25" s="126" t="str">
        <f t="shared" si="16"/>
        <v>B</v>
      </c>
      <c r="F25" s="149">
        <f t="shared" si="17"/>
        <v>0.91038461538461535</v>
      </c>
      <c r="G25" s="150">
        <f t="shared" si="18"/>
        <v>2.367</v>
      </c>
      <c r="H25" s="151">
        <f t="shared" si="19"/>
        <v>2.6</v>
      </c>
      <c r="I25" s="152">
        <f t="shared" si="24"/>
        <v>4702.1350000000002</v>
      </c>
      <c r="J25" s="153">
        <f t="shared" si="25"/>
        <v>3.1103429123352424E-2</v>
      </c>
      <c r="K25" s="153">
        <f t="shared" si="26"/>
        <v>0.36317760075795941</v>
      </c>
      <c r="L25" s="153">
        <f t="shared" si="27"/>
        <v>0.16290472306728751</v>
      </c>
      <c r="M25" s="154">
        <f t="shared" si="28"/>
        <v>11.191000000000001</v>
      </c>
      <c r="N25" s="155">
        <f t="shared" si="29"/>
        <v>2.1000000000000001E-2</v>
      </c>
      <c r="O25" s="155">
        <f t="shared" si="30"/>
        <v>6.9539999999999997</v>
      </c>
      <c r="P25" s="156">
        <f t="shared" si="31"/>
        <v>0.35</v>
      </c>
      <c r="Q25" s="157">
        <f t="shared" si="32"/>
        <v>96</v>
      </c>
      <c r="R25" s="158">
        <f t="shared" si="33"/>
        <v>29.904501045132946</v>
      </c>
      <c r="S25" s="143">
        <f t="shared" si="34"/>
        <v>1</v>
      </c>
      <c r="T25" s="143">
        <f t="shared" si="35"/>
        <v>327</v>
      </c>
      <c r="U25" t="s">
        <v>118</v>
      </c>
      <c r="V25" t="s">
        <v>121</v>
      </c>
      <c r="W25" s="4" t="s">
        <v>118</v>
      </c>
      <c r="X25" s="4" t="s">
        <v>121</v>
      </c>
      <c r="Y25" s="4" t="s">
        <v>189</v>
      </c>
      <c r="Z25" s="4" t="s">
        <v>166</v>
      </c>
      <c r="AA25" s="4" t="s">
        <v>48</v>
      </c>
      <c r="AB25" s="4">
        <v>532</v>
      </c>
      <c r="AC25" s="4">
        <v>4702.1350000000002</v>
      </c>
      <c r="AD25" s="4">
        <v>1986.2429999999999</v>
      </c>
      <c r="AE25" s="4">
        <v>2.367</v>
      </c>
      <c r="AF25" s="4">
        <v>2.6</v>
      </c>
      <c r="AG25" s="4">
        <v>11.191000000000001</v>
      </c>
      <c r="AH25" s="4">
        <v>259.58964099999997</v>
      </c>
      <c r="AI25" s="4">
        <v>8.074128</v>
      </c>
      <c r="AJ25" s="4">
        <v>94.277142999999995</v>
      </c>
      <c r="AK25" s="4">
        <v>766</v>
      </c>
      <c r="AL25" s="4">
        <v>1</v>
      </c>
      <c r="AM25" s="4">
        <v>327</v>
      </c>
      <c r="AN25" s="4">
        <v>96</v>
      </c>
      <c r="AO25" s="4">
        <v>18.113723</v>
      </c>
      <c r="AP25" s="4">
        <v>4176.3999999999996</v>
      </c>
      <c r="AQ25" s="4">
        <v>21</v>
      </c>
      <c r="AR25" s="4">
        <v>91</v>
      </c>
      <c r="AS25" s="4">
        <v>71145</v>
      </c>
      <c r="AT25" s="4">
        <v>2.1000000000000001E-2</v>
      </c>
      <c r="AU25" s="4">
        <v>6.9539999999999997</v>
      </c>
      <c r="AV25" s="4">
        <v>44088</v>
      </c>
      <c r="AW25" s="4">
        <v>0</v>
      </c>
      <c r="AX25" s="30">
        <v>0.48</v>
      </c>
      <c r="AY25">
        <v>0.91038461538461535</v>
      </c>
      <c r="AZ25" t="s">
        <v>68</v>
      </c>
      <c r="BA25" t="s">
        <v>253</v>
      </c>
      <c r="BB25">
        <v>1</v>
      </c>
      <c r="BC25" t="s">
        <v>282</v>
      </c>
      <c r="BD25">
        <v>11</v>
      </c>
      <c r="BE25">
        <v>23875.477999999999</v>
      </c>
      <c r="BF25">
        <v>0.19694411982034454</v>
      </c>
      <c r="BG25">
        <v>0.17929489677490595</v>
      </c>
      <c r="BH25">
        <v>99665.31</v>
      </c>
      <c r="BI25">
        <v>4.7179254246036063E-2</v>
      </c>
      <c r="BJ25">
        <v>4.2951267230910521E-2</v>
      </c>
      <c r="BK25">
        <v>1</v>
      </c>
      <c r="BL25" t="s">
        <v>68</v>
      </c>
      <c r="BM25">
        <v>0</v>
      </c>
      <c r="BN25" t="s">
        <v>235</v>
      </c>
    </row>
    <row r="26" spans="1:66">
      <c r="A26" s="138" t="str">
        <f t="shared" si="20"/>
        <v>청룡교통</v>
      </c>
      <c r="B26" s="138" t="str">
        <f t="shared" si="21"/>
        <v>44</v>
      </c>
      <c r="C26" s="139" t="str">
        <f t="shared" si="22"/>
        <v>73아1083</v>
      </c>
      <c r="D26" s="113" t="str">
        <f t="shared" si="23"/>
        <v>대형</v>
      </c>
      <c r="E26" s="109" t="str">
        <f t="shared" si="16"/>
        <v>C</v>
      </c>
      <c r="F26" s="159">
        <f t="shared" si="17"/>
        <v>0.86384615384615382</v>
      </c>
      <c r="G26" s="160">
        <f t="shared" si="18"/>
        <v>2.246</v>
      </c>
      <c r="H26" s="161">
        <f t="shared" si="19"/>
        <v>2.6</v>
      </c>
      <c r="I26" s="162">
        <f t="shared" si="24"/>
        <v>5373.48</v>
      </c>
      <c r="J26" s="163">
        <f t="shared" si="25"/>
        <v>4.1612974664275916E-2</v>
      </c>
      <c r="K26" s="163">
        <f t="shared" si="26"/>
        <v>0.37515227217480229</v>
      </c>
      <c r="L26" s="163">
        <f t="shared" si="27"/>
        <v>0.15241519462247929</v>
      </c>
      <c r="M26" s="164">
        <f t="shared" si="28"/>
        <v>12.22</v>
      </c>
      <c r="N26" s="165">
        <f t="shared" si="29"/>
        <v>7.3999999999999996E-2</v>
      </c>
      <c r="O26" s="165">
        <f t="shared" si="30"/>
        <v>6.774</v>
      </c>
      <c r="P26" s="166">
        <f t="shared" si="31"/>
        <v>0</v>
      </c>
      <c r="Q26" s="167">
        <f t="shared" si="32"/>
        <v>90</v>
      </c>
      <c r="R26" s="168">
        <f t="shared" si="33"/>
        <v>28.778355160200544</v>
      </c>
      <c r="S26" s="140">
        <f t="shared" si="34"/>
        <v>4</v>
      </c>
      <c r="T26" s="140">
        <f t="shared" si="35"/>
        <v>364</v>
      </c>
      <c r="U26" t="s">
        <v>118</v>
      </c>
      <c r="V26" s="5" t="s">
        <v>121</v>
      </c>
      <c r="W26" t="s">
        <v>118</v>
      </c>
      <c r="X26" s="5" t="s">
        <v>121</v>
      </c>
      <c r="Y26" t="s">
        <v>190</v>
      </c>
      <c r="Z26" t="s">
        <v>166</v>
      </c>
      <c r="AA26" t="s">
        <v>48</v>
      </c>
      <c r="AB26">
        <v>532</v>
      </c>
      <c r="AC26" s="1">
        <v>5373.48</v>
      </c>
      <c r="AD26" s="1">
        <v>2392.4670000000001</v>
      </c>
      <c r="AE26" s="28">
        <v>2.246</v>
      </c>
      <c r="AF26">
        <v>2.6</v>
      </c>
      <c r="AG26">
        <v>12.22</v>
      </c>
      <c r="AH26">
        <v>320.14466900000002</v>
      </c>
      <c r="AI26">
        <v>13.322172</v>
      </c>
      <c r="AJ26">
        <v>120.10299999999999</v>
      </c>
      <c r="AK26">
        <v>819</v>
      </c>
      <c r="AL26">
        <v>4</v>
      </c>
      <c r="AM26">
        <v>364</v>
      </c>
      <c r="AN26">
        <v>90</v>
      </c>
      <c r="AO26">
        <v>16.784535999999999</v>
      </c>
      <c r="AP26">
        <v>4913.3999999999996</v>
      </c>
      <c r="AQ26">
        <v>0</v>
      </c>
      <c r="AR26">
        <v>136</v>
      </c>
      <c r="AS26">
        <v>113292</v>
      </c>
      <c r="AT26">
        <v>7.3999999999999996E-2</v>
      </c>
      <c r="AU26">
        <v>6.774</v>
      </c>
      <c r="AV26">
        <v>46891</v>
      </c>
      <c r="AW26">
        <v>0</v>
      </c>
      <c r="AX26" s="29">
        <v>0.5</v>
      </c>
      <c r="AY26">
        <v>0.86384615384615382</v>
      </c>
      <c r="AZ26" t="s">
        <v>69</v>
      </c>
      <c r="BA26" t="s">
        <v>253</v>
      </c>
      <c r="BB26">
        <v>2</v>
      </c>
      <c r="BC26" t="s">
        <v>266</v>
      </c>
      <c r="BD26">
        <v>11</v>
      </c>
      <c r="BE26">
        <v>23875.477999999999</v>
      </c>
      <c r="BF26">
        <v>0.2250627191631514</v>
      </c>
      <c r="BG26">
        <v>0.19441956432324539</v>
      </c>
      <c r="BH26">
        <v>99665.31</v>
      </c>
      <c r="BI26">
        <v>5.3915248946699704E-2</v>
      </c>
      <c r="BJ26">
        <v>4.6574480436264436E-2</v>
      </c>
      <c r="BK26">
        <v>1</v>
      </c>
      <c r="BL26" t="s">
        <v>69</v>
      </c>
      <c r="BM26">
        <v>0</v>
      </c>
      <c r="BN26" t="s">
        <v>235</v>
      </c>
    </row>
    <row r="27" spans="1:66">
      <c r="A27" s="141" t="str">
        <f t="shared" si="20"/>
        <v>청룡교통</v>
      </c>
      <c r="B27" s="141" t="str">
        <f t="shared" si="21"/>
        <v>예비</v>
      </c>
      <c r="C27" s="142" t="str">
        <f t="shared" si="22"/>
        <v>73아1082</v>
      </c>
      <c r="D27" s="130" t="str">
        <f t="shared" si="23"/>
        <v>대형</v>
      </c>
      <c r="E27" s="126" t="str">
        <f t="shared" si="16"/>
        <v>F</v>
      </c>
      <c r="F27" s="149">
        <f t="shared" si="17"/>
        <v>0.78060606060606064</v>
      </c>
      <c r="G27" s="150">
        <f t="shared" si="18"/>
        <v>2.5760000000000001</v>
      </c>
      <c r="H27" s="151">
        <f t="shared" si="19"/>
        <v>3.3</v>
      </c>
      <c r="I27" s="152">
        <f t="shared" si="24"/>
        <v>3354.35</v>
      </c>
      <c r="J27" s="153">
        <f t="shared" si="25"/>
        <v>9.3735122385144365E-2</v>
      </c>
      <c r="K27" s="153">
        <f t="shared" si="26"/>
        <v>0.34970014849186731</v>
      </c>
      <c r="L27" s="153">
        <f t="shared" si="27"/>
        <v>0.13087483417055465</v>
      </c>
      <c r="M27" s="154">
        <f t="shared" si="28"/>
        <v>18.954999999999998</v>
      </c>
      <c r="N27" s="155">
        <f t="shared" si="29"/>
        <v>1.4910000000000001</v>
      </c>
      <c r="O27" s="155">
        <f t="shared" si="30"/>
        <v>17.052</v>
      </c>
      <c r="P27" s="156">
        <f t="shared" si="31"/>
        <v>522.07833333333338</v>
      </c>
      <c r="Q27" s="157">
        <f t="shared" si="32"/>
        <v>108</v>
      </c>
      <c r="R27" s="158">
        <f t="shared" si="33"/>
        <v>44.574422928093945</v>
      </c>
      <c r="S27" s="143">
        <f t="shared" si="34"/>
        <v>50</v>
      </c>
      <c r="T27" s="143">
        <f t="shared" si="35"/>
        <v>572</v>
      </c>
      <c r="U27" t="s">
        <v>118</v>
      </c>
      <c r="V27" t="s">
        <v>91</v>
      </c>
      <c r="W27" t="s">
        <v>118</v>
      </c>
      <c r="X27" s="4" t="s">
        <v>91</v>
      </c>
      <c r="Y27" s="4" t="s">
        <v>191</v>
      </c>
      <c r="Z27" s="4" t="s">
        <v>166</v>
      </c>
      <c r="AA27" s="4" t="s">
        <v>48</v>
      </c>
      <c r="AB27" s="4">
        <v>532</v>
      </c>
      <c r="AC27" s="4">
        <v>3354.35</v>
      </c>
      <c r="AD27" s="4">
        <v>1302.182</v>
      </c>
      <c r="AE27" s="4">
        <v>2.5760000000000001</v>
      </c>
      <c r="AF27" s="4">
        <v>3.3</v>
      </c>
      <c r="AG27" s="4">
        <v>18.954999999999998</v>
      </c>
      <c r="AH27" s="4">
        <v>135.20942500000001</v>
      </c>
      <c r="AI27" s="4">
        <v>12.673871999999999</v>
      </c>
      <c r="AJ27" s="4">
        <v>47.282755999999999</v>
      </c>
      <c r="AK27" s="4">
        <v>439</v>
      </c>
      <c r="AL27" s="4">
        <v>50</v>
      </c>
      <c r="AM27" s="4">
        <v>572</v>
      </c>
      <c r="AN27" s="4">
        <v>108</v>
      </c>
      <c r="AO27" s="4">
        <v>24.808551000000001</v>
      </c>
      <c r="AP27" s="4">
        <v>67146.899999999994</v>
      </c>
      <c r="AQ27" s="4">
        <v>31324.7</v>
      </c>
      <c r="AR27" s="4">
        <v>60</v>
      </c>
      <c r="AS27" s="4">
        <v>57260</v>
      </c>
      <c r="AT27" s="4">
        <v>1.4910000000000001</v>
      </c>
      <c r="AU27" s="4">
        <v>17.052</v>
      </c>
      <c r="AV27" s="4">
        <v>0</v>
      </c>
      <c r="AW27" s="4">
        <v>0</v>
      </c>
      <c r="AX27" s="30">
        <v>0.5</v>
      </c>
      <c r="AY27">
        <v>0.78060606060606064</v>
      </c>
      <c r="AZ27" t="s">
        <v>70</v>
      </c>
      <c r="BA27" t="s">
        <v>255</v>
      </c>
      <c r="BB27">
        <v>2</v>
      </c>
      <c r="BC27" t="s">
        <v>449</v>
      </c>
      <c r="BD27">
        <v>1</v>
      </c>
      <c r="BE27">
        <v>7568.2060000000001</v>
      </c>
      <c r="BF27">
        <v>0.44321600125577976</v>
      </c>
      <c r="BG27">
        <v>0.34597709673784505</v>
      </c>
      <c r="BH27">
        <v>99665.31</v>
      </c>
      <c r="BI27">
        <v>3.3656143747508534E-2</v>
      </c>
      <c r="BJ27">
        <v>2.6272189785933934E-2</v>
      </c>
      <c r="BK27">
        <v>1</v>
      </c>
      <c r="BL27" t="s">
        <v>69</v>
      </c>
      <c r="BM27">
        <v>-2</v>
      </c>
      <c r="BN27" t="s">
        <v>236</v>
      </c>
    </row>
    <row r="28" spans="1:66">
      <c r="A28" s="138" t="str">
        <f t="shared" si="20"/>
        <v>청룡교통</v>
      </c>
      <c r="B28" s="138" t="str">
        <f t="shared" si="21"/>
        <v>예비</v>
      </c>
      <c r="C28" s="139" t="str">
        <f t="shared" si="22"/>
        <v>73아1731</v>
      </c>
      <c r="D28" s="113" t="str">
        <f t="shared" si="23"/>
        <v>대형</v>
      </c>
      <c r="E28" s="109" t="str">
        <f t="shared" si="16"/>
        <v>D</v>
      </c>
      <c r="F28" s="159">
        <f t="shared" si="17"/>
        <v>0.81171428571428572</v>
      </c>
      <c r="G28" s="160">
        <f t="shared" si="18"/>
        <v>2.8410000000000002</v>
      </c>
      <c r="H28" s="161">
        <f t="shared" si="19"/>
        <v>3.5</v>
      </c>
      <c r="I28" s="162">
        <f t="shared" si="24"/>
        <v>4213.8559999999998</v>
      </c>
      <c r="J28" s="163">
        <f t="shared" si="25"/>
        <v>3.4246952321303543E-2</v>
      </c>
      <c r="K28" s="163">
        <f t="shared" si="26"/>
        <v>0.35018700681328635</v>
      </c>
      <c r="L28" s="163">
        <f t="shared" si="27"/>
        <v>0.11272335836820244</v>
      </c>
      <c r="M28" s="164">
        <f t="shared" si="28"/>
        <v>22.196000000000002</v>
      </c>
      <c r="N28" s="165">
        <f t="shared" si="29"/>
        <v>0.35599999999999998</v>
      </c>
      <c r="O28" s="165">
        <f t="shared" si="30"/>
        <v>10.584</v>
      </c>
      <c r="P28" s="166">
        <f t="shared" si="31"/>
        <v>351.06166666666667</v>
      </c>
      <c r="Q28" s="167">
        <f t="shared" si="32"/>
        <v>107</v>
      </c>
      <c r="R28" s="168">
        <f t="shared" si="33"/>
        <v>49.366973455675605</v>
      </c>
      <c r="S28" s="140">
        <f t="shared" si="34"/>
        <v>15</v>
      </c>
      <c r="T28" s="140">
        <f t="shared" si="35"/>
        <v>446</v>
      </c>
      <c r="U28" t="s">
        <v>118</v>
      </c>
      <c r="V28" t="s">
        <v>91</v>
      </c>
      <c r="W28" s="4" t="s">
        <v>118</v>
      </c>
      <c r="X28" s="4" t="s">
        <v>91</v>
      </c>
      <c r="Y28" s="4" t="s">
        <v>168</v>
      </c>
      <c r="Z28" s="4" t="s">
        <v>166</v>
      </c>
      <c r="AA28" s="4" t="s">
        <v>48</v>
      </c>
      <c r="AB28" s="4">
        <v>532</v>
      </c>
      <c r="AC28" s="4">
        <v>4213.8559999999998</v>
      </c>
      <c r="AD28" s="4">
        <v>1483.3589999999999</v>
      </c>
      <c r="AE28" s="4">
        <v>2.8410000000000002</v>
      </c>
      <c r="AF28" s="4">
        <v>3.5</v>
      </c>
      <c r="AG28" s="4">
        <v>22.196000000000002</v>
      </c>
      <c r="AH28" s="4">
        <v>138.665536</v>
      </c>
      <c r="AI28" s="4">
        <v>4.7488720000000004</v>
      </c>
      <c r="AJ28" s="4">
        <v>48.558869000000001</v>
      </c>
      <c r="AK28" s="4">
        <v>475</v>
      </c>
      <c r="AL28" s="4">
        <v>15</v>
      </c>
      <c r="AM28" s="4">
        <v>446</v>
      </c>
      <c r="AN28" s="4">
        <v>107</v>
      </c>
      <c r="AO28" s="4">
        <v>30.388632000000001</v>
      </c>
      <c r="AP28" s="4">
        <v>72499.199999999997</v>
      </c>
      <c r="AQ28" s="4">
        <v>21063.7</v>
      </c>
      <c r="AR28" s="4">
        <v>72</v>
      </c>
      <c r="AS28" s="4">
        <v>70960</v>
      </c>
      <c r="AT28" s="4">
        <v>0.35599999999999998</v>
      </c>
      <c r="AU28" s="4">
        <v>10.584</v>
      </c>
      <c r="AV28" s="4">
        <v>0</v>
      </c>
      <c r="AW28" s="4">
        <v>0</v>
      </c>
      <c r="AX28" s="30">
        <v>0.56000000000000005</v>
      </c>
      <c r="AY28">
        <v>0.81171428571428572</v>
      </c>
      <c r="AZ28" t="s">
        <v>67</v>
      </c>
      <c r="BA28" t="s">
        <v>255</v>
      </c>
      <c r="BB28">
        <v>10</v>
      </c>
      <c r="BC28" t="s">
        <v>450</v>
      </c>
      <c r="BD28">
        <v>1</v>
      </c>
      <c r="BE28">
        <v>7568.2060000000001</v>
      </c>
      <c r="BF28">
        <v>0.55678399874422024</v>
      </c>
      <c r="BG28">
        <v>0.45194952583780851</v>
      </c>
      <c r="BH28">
        <v>99665.31</v>
      </c>
      <c r="BI28">
        <v>4.2280067156766979E-2</v>
      </c>
      <c r="BJ28">
        <v>3.4319334512107141E-2</v>
      </c>
      <c r="BK28">
        <v>1</v>
      </c>
      <c r="BL28" t="s">
        <v>67</v>
      </c>
      <c r="BM28">
        <v>0</v>
      </c>
      <c r="BN28" t="s">
        <v>235</v>
      </c>
    </row>
  </sheetData>
  <sortState xmlns:xlrd2="http://schemas.microsoft.com/office/spreadsheetml/2017/richdata2" ref="U5:AX28">
    <sortCondition ref="Y5:Y28"/>
    <sortCondition ref="U5:U28"/>
  </sortState>
  <phoneticPr fontId="3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67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139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160</v>
      </c>
      <c r="Q4" s="216" t="s">
        <v>43</v>
      </c>
      <c r="R4" s="216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272</v>
      </c>
      <c r="AN4" s="13"/>
      <c r="AO4" t="s">
        <v>164</v>
      </c>
      <c r="AP4" t="s">
        <v>273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274</v>
      </c>
      <c r="AY4" t="s">
        <v>124</v>
      </c>
      <c r="AZ4" t="s">
        <v>275</v>
      </c>
      <c r="BA4" t="s">
        <v>276</v>
      </c>
      <c r="BB4" t="s">
        <v>277</v>
      </c>
      <c r="BC4" t="s">
        <v>278</v>
      </c>
      <c r="BD4">
        <v>12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4" t="str">
        <f>BI5</f>
        <v>청룡교통</v>
      </c>
      <c r="B5" s="125" t="str">
        <f>IF(BJ5="NULL", E5, BJ5)</f>
        <v>강명구</v>
      </c>
      <c r="C5" s="126" t="str">
        <f>BK5</f>
        <v>F</v>
      </c>
      <c r="D5" s="127">
        <f>BL5</f>
        <v>0.79272727272727261</v>
      </c>
      <c r="E5" s="128">
        <f>U5</f>
        <v>9899</v>
      </c>
      <c r="F5" s="129" t="str">
        <f t="shared" ref="F5:I6" si="0">BN5</f>
        <v>43</v>
      </c>
      <c r="G5" s="130" t="str">
        <f t="shared" si="0"/>
        <v>73아1069</v>
      </c>
      <c r="H5" s="131">
        <f t="shared" si="0"/>
        <v>1</v>
      </c>
      <c r="I5" s="132">
        <f t="shared" si="0"/>
        <v>1994.19</v>
      </c>
      <c r="J5" s="133">
        <f>AB5/AA5</f>
        <v>4.5460057445440252E-2</v>
      </c>
      <c r="K5" s="133">
        <f>AC5/AA5</f>
        <v>0.45017731979212355</v>
      </c>
      <c r="L5" s="133">
        <f>AD5/I5</f>
        <v>0.14592390895551577</v>
      </c>
      <c r="M5" s="134">
        <f>Z5</f>
        <v>15.169</v>
      </c>
      <c r="N5" s="135">
        <f>BV5</f>
        <v>5.0145673180589614E-2</v>
      </c>
      <c r="O5" s="135">
        <f>BW5</f>
        <v>19.657103886791127</v>
      </c>
      <c r="P5" s="217">
        <f>AK5</f>
        <v>94</v>
      </c>
      <c r="Q5" s="218">
        <f>AE5</f>
        <v>1</v>
      </c>
      <c r="R5" s="218">
        <f>AF5</f>
        <v>392</v>
      </c>
      <c r="T5">
        <v>532</v>
      </c>
      <c r="U5">
        <v>9899</v>
      </c>
      <c r="V5" t="s">
        <v>192</v>
      </c>
      <c r="W5">
        <v>1994.19</v>
      </c>
      <c r="X5">
        <v>1143.6389999999999</v>
      </c>
      <c r="Y5">
        <v>1.744</v>
      </c>
      <c r="Z5">
        <v>15.169</v>
      </c>
      <c r="AA5">
        <v>144.22276099999999</v>
      </c>
      <c r="AB5">
        <v>6.5563750000000001</v>
      </c>
      <c r="AC5">
        <v>64.925815999999998</v>
      </c>
      <c r="AD5" s="1">
        <v>291</v>
      </c>
      <c r="AE5">
        <v>1</v>
      </c>
      <c r="AF5">
        <v>392</v>
      </c>
      <c r="AG5">
        <v>97</v>
      </c>
      <c r="AH5">
        <v>13.827151000000001</v>
      </c>
      <c r="AI5">
        <v>4012.2</v>
      </c>
      <c r="AJ5">
        <v>538.4</v>
      </c>
      <c r="AK5">
        <v>94</v>
      </c>
      <c r="AL5">
        <v>61385</v>
      </c>
      <c r="AM5">
        <v>0.79272727272727261</v>
      </c>
      <c r="AN5" t="s">
        <v>70</v>
      </c>
      <c r="AO5">
        <v>1994.19</v>
      </c>
      <c r="AP5" t="s">
        <v>367</v>
      </c>
      <c r="AQ5" t="s">
        <v>118</v>
      </c>
      <c r="AR5" t="s">
        <v>119</v>
      </c>
      <c r="AS5" t="s">
        <v>118</v>
      </c>
      <c r="AT5" t="s">
        <v>119</v>
      </c>
      <c r="AU5" t="s">
        <v>173</v>
      </c>
      <c r="AV5" t="s">
        <v>192</v>
      </c>
      <c r="AW5" t="s">
        <v>70</v>
      </c>
      <c r="AX5">
        <v>9899</v>
      </c>
      <c r="AY5" t="s">
        <v>292</v>
      </c>
      <c r="AZ5">
        <v>2</v>
      </c>
      <c r="BA5" t="s">
        <v>368</v>
      </c>
      <c r="BB5">
        <v>1</v>
      </c>
      <c r="BC5">
        <v>1</v>
      </c>
      <c r="BE5" t="s">
        <v>67</v>
      </c>
      <c r="BF5">
        <v>-1</v>
      </c>
      <c r="BG5" t="s">
        <v>236</v>
      </c>
      <c r="BI5" t="s">
        <v>118</v>
      </c>
      <c r="BJ5" t="s">
        <v>192</v>
      </c>
      <c r="BK5" t="s">
        <v>70</v>
      </c>
      <c r="BL5">
        <v>0.79272727272727261</v>
      </c>
      <c r="BM5">
        <v>9899</v>
      </c>
      <c r="BN5" t="s">
        <v>119</v>
      </c>
      <c r="BO5" t="s">
        <v>173</v>
      </c>
      <c r="BP5">
        <v>1</v>
      </c>
      <c r="BQ5">
        <v>1994.19</v>
      </c>
      <c r="BR5">
        <v>4.5460057445440252E-2</v>
      </c>
      <c r="BS5">
        <v>0.45017731979212355</v>
      </c>
      <c r="BT5">
        <v>0.14592390895551577</v>
      </c>
      <c r="BU5">
        <v>15.169</v>
      </c>
      <c r="BV5">
        <v>5.0145673180589614E-2</v>
      </c>
      <c r="BW5">
        <v>19.657103886791127</v>
      </c>
      <c r="BX5">
        <v>94</v>
      </c>
      <c r="BY5">
        <v>1</v>
      </c>
      <c r="BZ5">
        <v>392</v>
      </c>
    </row>
    <row r="6" spans="1:78" ht="16.5">
      <c r="A6" s="107" t="str">
        <f>BI6</f>
        <v>청룡교통</v>
      </c>
      <c r="B6" s="108" t="str">
        <f>IF(BJ6="NULL", E6, BJ6)</f>
        <v>공윤호</v>
      </c>
      <c r="C6" s="109" t="str">
        <f>BK6</f>
        <v>D</v>
      </c>
      <c r="D6" s="110">
        <f>BL6</f>
        <v>0.84025362865106534</v>
      </c>
      <c r="E6" s="111">
        <f>U6</f>
        <v>3639</v>
      </c>
      <c r="F6" s="112" t="str">
        <f t="shared" si="0"/>
        <v>예비</v>
      </c>
      <c r="G6" s="113" t="str">
        <f t="shared" si="0"/>
        <v>73아1731</v>
      </c>
      <c r="H6" s="114">
        <f t="shared" si="0"/>
        <v>4</v>
      </c>
      <c r="I6" s="115">
        <f t="shared" si="0"/>
        <v>4741.2389999999996</v>
      </c>
      <c r="J6" s="116">
        <f>AB6/AA6</f>
        <v>2.8113880823641364E-2</v>
      </c>
      <c r="K6" s="116">
        <f>AC6/AA6</f>
        <v>0.3650038127267437</v>
      </c>
      <c r="L6" s="116">
        <f>AD6/I6</f>
        <v>0.11937807817745531</v>
      </c>
      <c r="M6" s="117">
        <f>Z6</f>
        <v>20.407</v>
      </c>
      <c r="N6" s="118">
        <f>BV6</f>
        <v>0.35855606519730393</v>
      </c>
      <c r="O6" s="118">
        <f>BW6</f>
        <v>12.844743747362241</v>
      </c>
      <c r="P6" s="219">
        <f>AK6</f>
        <v>88</v>
      </c>
      <c r="Q6" s="220">
        <f>AE6</f>
        <v>17</v>
      </c>
      <c r="R6" s="220">
        <f>AF6</f>
        <v>609</v>
      </c>
      <c r="T6">
        <v>532</v>
      </c>
      <c r="U6">
        <v>3639</v>
      </c>
      <c r="V6" t="s">
        <v>193</v>
      </c>
      <c r="W6">
        <v>4741.2389999999996</v>
      </c>
      <c r="X6">
        <v>1711.6189999999999</v>
      </c>
      <c r="Y6">
        <v>2.77</v>
      </c>
      <c r="Z6">
        <v>20.407</v>
      </c>
      <c r="AA6">
        <v>169.71580800000001</v>
      </c>
      <c r="AB6">
        <v>4.7713700000000001</v>
      </c>
      <c r="AC6">
        <v>61.946916999999999</v>
      </c>
      <c r="AD6" s="1">
        <v>566</v>
      </c>
      <c r="AE6">
        <v>17</v>
      </c>
      <c r="AF6">
        <v>609</v>
      </c>
      <c r="AG6">
        <v>107</v>
      </c>
      <c r="AH6">
        <v>27.936342</v>
      </c>
      <c r="AI6">
        <v>73421.2</v>
      </c>
      <c r="AJ6">
        <v>21161.8</v>
      </c>
      <c r="AK6">
        <v>88</v>
      </c>
      <c r="AL6">
        <v>83845</v>
      </c>
      <c r="AM6">
        <v>0.84025362865106534</v>
      </c>
      <c r="AN6" t="s">
        <v>67</v>
      </c>
      <c r="AO6">
        <v>4213.8559999999998</v>
      </c>
      <c r="AP6" t="s">
        <v>369</v>
      </c>
      <c r="AQ6" t="s">
        <v>118</v>
      </c>
      <c r="AR6" t="s">
        <v>91</v>
      </c>
      <c r="AS6" t="s">
        <v>118</v>
      </c>
      <c r="AT6" t="s">
        <v>91</v>
      </c>
      <c r="AU6" t="s">
        <v>168</v>
      </c>
      <c r="AV6" t="s">
        <v>193</v>
      </c>
      <c r="AW6" t="s">
        <v>67</v>
      </c>
      <c r="AX6">
        <v>3639</v>
      </c>
      <c r="AY6" t="s">
        <v>370</v>
      </c>
      <c r="AZ6">
        <v>4</v>
      </c>
      <c r="BA6" t="s">
        <v>371</v>
      </c>
      <c r="BB6">
        <v>4</v>
      </c>
      <c r="BC6">
        <v>1</v>
      </c>
      <c r="BE6" t="s">
        <v>67</v>
      </c>
      <c r="BF6">
        <v>0</v>
      </c>
      <c r="BG6" t="s">
        <v>235</v>
      </c>
      <c r="BI6" t="s">
        <v>118</v>
      </c>
      <c r="BJ6" t="s">
        <v>193</v>
      </c>
      <c r="BK6" t="s">
        <v>67</v>
      </c>
      <c r="BL6">
        <v>0.84025362865106534</v>
      </c>
      <c r="BM6">
        <v>3639</v>
      </c>
      <c r="BN6" t="s">
        <v>91</v>
      </c>
      <c r="BO6" t="s">
        <v>168</v>
      </c>
      <c r="BP6">
        <v>4</v>
      </c>
      <c r="BQ6">
        <v>4741.2389999999996</v>
      </c>
      <c r="BR6">
        <v>2.8113880823641364E-2</v>
      </c>
      <c r="BS6">
        <v>0.3650038127267437</v>
      </c>
      <c r="BT6">
        <v>0.11937807817745531</v>
      </c>
      <c r="BU6">
        <v>20.407</v>
      </c>
      <c r="BV6">
        <v>0.35855606519730393</v>
      </c>
      <c r="BW6">
        <v>12.844743747362241</v>
      </c>
      <c r="BX6">
        <v>88</v>
      </c>
      <c r="BY6">
        <v>17</v>
      </c>
      <c r="BZ6">
        <v>609</v>
      </c>
    </row>
    <row r="7" spans="1:78" ht="16.5">
      <c r="A7" s="124" t="str">
        <f t="shared" ref="A7:A67" si="1">BI7</f>
        <v>청룡교통</v>
      </c>
      <c r="B7" s="125" t="str">
        <f t="shared" ref="B7:B67" si="2">IF(BJ7="NULL", E7, BJ7)</f>
        <v>공재구</v>
      </c>
      <c r="C7" s="126" t="str">
        <f t="shared" ref="C7:C67" si="3">BK7</f>
        <v>C</v>
      </c>
      <c r="D7" s="127">
        <f t="shared" ref="D7:D67" si="4">BL7</f>
        <v>0.85347826086956535</v>
      </c>
      <c r="E7" s="128">
        <f t="shared" ref="E7:E67" si="5">U7</f>
        <v>3605</v>
      </c>
      <c r="F7" s="129" t="str">
        <f t="shared" ref="F7:F67" si="6">BN7</f>
        <v>43-1</v>
      </c>
      <c r="G7" s="130" t="str">
        <f t="shared" ref="G7:G67" si="7">BO7</f>
        <v>73아1084</v>
      </c>
      <c r="H7" s="131">
        <f t="shared" ref="H7:H67" si="8">BP7</f>
        <v>1</v>
      </c>
      <c r="I7" s="132">
        <f t="shared" ref="I7:I67" si="9">BQ7</f>
        <v>1594.3789999999999</v>
      </c>
      <c r="J7" s="133">
        <f t="shared" ref="J7:J67" si="10">AB7/AA7</f>
        <v>8.5428469570562146E-2</v>
      </c>
      <c r="K7" s="133">
        <f t="shared" ref="K7:K67" si="11">AC7/AA7</f>
        <v>0.31965531533965763</v>
      </c>
      <c r="L7" s="133">
        <f t="shared" ref="L7:L67" si="12">AD7/I7</f>
        <v>0.23206527431683435</v>
      </c>
      <c r="M7" s="134">
        <f t="shared" ref="M7:M67" si="13">Z7</f>
        <v>10.64</v>
      </c>
      <c r="N7" s="135">
        <f t="shared" ref="N7:N67" si="14">BV7</f>
        <v>0</v>
      </c>
      <c r="O7" s="135">
        <f t="shared" ref="O7:O67" si="15">BW7</f>
        <v>3.825941009007269</v>
      </c>
      <c r="P7" s="217">
        <f t="shared" ref="P7:P67" si="16">AK7</f>
        <v>12</v>
      </c>
      <c r="Q7" s="218">
        <f t="shared" ref="Q7:Q67" si="17">AE7</f>
        <v>0</v>
      </c>
      <c r="R7" s="218">
        <f t="shared" ref="R7:R67" si="18">AF7</f>
        <v>61</v>
      </c>
      <c r="T7">
        <v>532</v>
      </c>
      <c r="U7">
        <v>3605</v>
      </c>
      <c r="V7" t="s">
        <v>194</v>
      </c>
      <c r="W7">
        <v>1594.3789999999999</v>
      </c>
      <c r="X7">
        <v>812.35599999999999</v>
      </c>
      <c r="Y7">
        <v>1.9630000000000001</v>
      </c>
      <c r="Z7">
        <v>10.64</v>
      </c>
      <c r="AA7">
        <v>104.51524000000001</v>
      </c>
      <c r="AB7">
        <v>8.9285770000000007</v>
      </c>
      <c r="AC7">
        <v>33.408852000000003</v>
      </c>
      <c r="AD7" s="1">
        <v>370</v>
      </c>
      <c r="AE7">
        <v>0</v>
      </c>
      <c r="AF7">
        <v>61</v>
      </c>
      <c r="AG7">
        <v>82</v>
      </c>
      <c r="AH7">
        <v>15.254989999999999</v>
      </c>
      <c r="AI7">
        <v>1311.8</v>
      </c>
      <c r="AJ7">
        <v>0</v>
      </c>
      <c r="AK7">
        <v>12</v>
      </c>
      <c r="AL7">
        <v>2616</v>
      </c>
      <c r="AM7">
        <v>0.85347826086956535</v>
      </c>
      <c r="AN7" t="s">
        <v>69</v>
      </c>
      <c r="AO7">
        <v>1594.3789999999999</v>
      </c>
      <c r="AP7" t="s">
        <v>372</v>
      </c>
      <c r="AQ7" t="s">
        <v>118</v>
      </c>
      <c r="AR7" t="s">
        <v>120</v>
      </c>
      <c r="AS7" t="s">
        <v>118</v>
      </c>
      <c r="AT7" t="s">
        <v>120</v>
      </c>
      <c r="AU7" t="s">
        <v>184</v>
      </c>
      <c r="AV7" t="s">
        <v>194</v>
      </c>
      <c r="AW7" t="s">
        <v>69</v>
      </c>
      <c r="AX7">
        <v>3605</v>
      </c>
      <c r="AY7" t="s">
        <v>281</v>
      </c>
      <c r="AZ7">
        <v>2</v>
      </c>
      <c r="BA7" t="s">
        <v>251</v>
      </c>
      <c r="BB7">
        <v>1</v>
      </c>
      <c r="BC7">
        <v>1</v>
      </c>
      <c r="BE7" t="s">
        <v>67</v>
      </c>
      <c r="BF7">
        <v>1</v>
      </c>
      <c r="BG7" t="s">
        <v>234</v>
      </c>
      <c r="BI7" t="s">
        <v>118</v>
      </c>
      <c r="BJ7" t="s">
        <v>194</v>
      </c>
      <c r="BK7" t="s">
        <v>69</v>
      </c>
      <c r="BL7">
        <v>0.85347826086956535</v>
      </c>
      <c r="BM7">
        <v>3605</v>
      </c>
      <c r="BN7" t="s">
        <v>120</v>
      </c>
      <c r="BO7" t="s">
        <v>184</v>
      </c>
      <c r="BP7">
        <v>1</v>
      </c>
      <c r="BQ7">
        <v>1594.3789999999999</v>
      </c>
      <c r="BR7">
        <v>8.5428469570562146E-2</v>
      </c>
      <c r="BS7">
        <v>0.31965531533965763</v>
      </c>
      <c r="BT7">
        <v>0.23206527431683435</v>
      </c>
      <c r="BU7">
        <v>10.64</v>
      </c>
      <c r="BV7">
        <v>0</v>
      </c>
      <c r="BW7">
        <v>3.825941009007269</v>
      </c>
      <c r="BX7">
        <v>12</v>
      </c>
      <c r="BY7">
        <v>0</v>
      </c>
      <c r="BZ7">
        <v>61</v>
      </c>
    </row>
    <row r="8" spans="1:78" ht="16.5">
      <c r="A8" s="107" t="str">
        <f t="shared" si="1"/>
        <v>청룡교통</v>
      </c>
      <c r="B8" s="108" t="str">
        <f t="shared" si="2"/>
        <v>권순구</v>
      </c>
      <c r="C8" s="109" t="str">
        <f t="shared" si="3"/>
        <v>D</v>
      </c>
      <c r="D8" s="110">
        <f t="shared" si="4"/>
        <v>0.80100464407283478</v>
      </c>
      <c r="E8" s="111">
        <f t="shared" si="5"/>
        <v>333</v>
      </c>
      <c r="F8" s="112" t="str">
        <f t="shared" si="6"/>
        <v>예비</v>
      </c>
      <c r="G8" s="113" t="str">
        <f t="shared" si="7"/>
        <v>73아1082</v>
      </c>
      <c r="H8" s="114">
        <f t="shared" si="8"/>
        <v>2</v>
      </c>
      <c r="I8" s="115">
        <f t="shared" si="9"/>
        <v>4829.4290000000001</v>
      </c>
      <c r="J8" s="116">
        <f t="shared" si="10"/>
        <v>6.199356751141466E-2</v>
      </c>
      <c r="K8" s="116">
        <f t="shared" si="11"/>
        <v>0.40219750437263441</v>
      </c>
      <c r="L8" s="116">
        <f t="shared" si="12"/>
        <v>0.13148552344386882</v>
      </c>
      <c r="M8" s="117">
        <f t="shared" si="13"/>
        <v>16.812999999999999</v>
      </c>
      <c r="N8" s="118">
        <f t="shared" si="14"/>
        <v>1.842867966378634</v>
      </c>
      <c r="O8" s="118">
        <f t="shared" si="15"/>
        <v>25.199666461604465</v>
      </c>
      <c r="P8" s="219">
        <f t="shared" si="16"/>
        <v>136</v>
      </c>
      <c r="Q8" s="220">
        <f t="shared" si="17"/>
        <v>89</v>
      </c>
      <c r="R8" s="220">
        <f t="shared" si="18"/>
        <v>1217</v>
      </c>
      <c r="T8">
        <v>532</v>
      </c>
      <c r="U8">
        <v>333</v>
      </c>
      <c r="V8" t="s">
        <v>260</v>
      </c>
      <c r="W8">
        <v>4829.4290000000001</v>
      </c>
      <c r="X8">
        <v>2058.9169999999999</v>
      </c>
      <c r="Y8">
        <v>2.3460000000000001</v>
      </c>
      <c r="Z8">
        <v>16.812999999999999</v>
      </c>
      <c r="AA8">
        <v>240.261911</v>
      </c>
      <c r="AB8">
        <v>14.894693</v>
      </c>
      <c r="AC8">
        <v>96.632740999999996</v>
      </c>
      <c r="AD8" s="1">
        <v>635</v>
      </c>
      <c r="AE8">
        <v>89</v>
      </c>
      <c r="AF8">
        <v>1217</v>
      </c>
      <c r="AG8">
        <v>108</v>
      </c>
      <c r="AH8">
        <v>20.100684999999999</v>
      </c>
      <c r="AI8">
        <v>70497.7</v>
      </c>
      <c r="AJ8">
        <v>31481.8</v>
      </c>
      <c r="AK8">
        <v>136</v>
      </c>
      <c r="AL8">
        <v>111681</v>
      </c>
      <c r="AM8">
        <v>0.80100464407283478</v>
      </c>
      <c r="AN8" t="s">
        <v>67</v>
      </c>
      <c r="AO8">
        <v>3354.35</v>
      </c>
      <c r="AP8" t="s">
        <v>373</v>
      </c>
      <c r="AQ8" t="s">
        <v>118</v>
      </c>
      <c r="AR8" t="s">
        <v>91</v>
      </c>
      <c r="AS8" t="s">
        <v>118</v>
      </c>
      <c r="AT8" t="s">
        <v>91</v>
      </c>
      <c r="AU8" t="s">
        <v>191</v>
      </c>
      <c r="AV8" t="s">
        <v>260</v>
      </c>
      <c r="AW8" t="s">
        <v>67</v>
      </c>
      <c r="AX8">
        <v>333</v>
      </c>
      <c r="AY8" t="s">
        <v>370</v>
      </c>
      <c r="AZ8">
        <v>8</v>
      </c>
      <c r="BA8" t="s">
        <v>374</v>
      </c>
      <c r="BB8">
        <v>2</v>
      </c>
      <c r="BC8">
        <v>1</v>
      </c>
      <c r="BE8" t="s">
        <v>69</v>
      </c>
      <c r="BF8">
        <v>-1</v>
      </c>
      <c r="BG8" t="s">
        <v>236</v>
      </c>
      <c r="BI8" t="s">
        <v>118</v>
      </c>
      <c r="BJ8" t="s">
        <v>260</v>
      </c>
      <c r="BK8" t="s">
        <v>67</v>
      </c>
      <c r="BL8">
        <v>0.80100464407283478</v>
      </c>
      <c r="BM8">
        <v>333</v>
      </c>
      <c r="BN8" t="s">
        <v>91</v>
      </c>
      <c r="BO8" t="s">
        <v>191</v>
      </c>
      <c r="BP8">
        <v>2</v>
      </c>
      <c r="BQ8">
        <v>4829.4290000000001</v>
      </c>
      <c r="BR8">
        <v>6.199356751141466E-2</v>
      </c>
      <c r="BS8">
        <v>0.40219750437263441</v>
      </c>
      <c r="BT8">
        <v>0.13148552344386882</v>
      </c>
      <c r="BU8">
        <v>16.812999999999999</v>
      </c>
      <c r="BV8">
        <v>1.842867966378634</v>
      </c>
      <c r="BW8">
        <v>25.199666461604465</v>
      </c>
      <c r="BX8">
        <v>136</v>
      </c>
      <c r="BY8">
        <v>89</v>
      </c>
      <c r="BZ8">
        <v>1217</v>
      </c>
    </row>
    <row r="9" spans="1:78" ht="16.5">
      <c r="A9" s="124" t="str">
        <f t="shared" si="1"/>
        <v>청룡교통</v>
      </c>
      <c r="B9" s="125" t="str">
        <f t="shared" si="2"/>
        <v>권혁민</v>
      </c>
      <c r="C9" s="126" t="str">
        <f t="shared" si="3"/>
        <v>A</v>
      </c>
      <c r="D9" s="127">
        <f t="shared" si="4"/>
        <v>0.9740909090909089</v>
      </c>
      <c r="E9" s="128">
        <f t="shared" si="5"/>
        <v>5776</v>
      </c>
      <c r="F9" s="129" t="str">
        <f t="shared" si="6"/>
        <v>43-1</v>
      </c>
      <c r="G9" s="130" t="str">
        <f t="shared" si="7"/>
        <v>73아1056</v>
      </c>
      <c r="H9" s="131">
        <f t="shared" si="8"/>
        <v>1</v>
      </c>
      <c r="I9" s="132">
        <f t="shared" si="9"/>
        <v>1550.8150000000001</v>
      </c>
      <c r="J9" s="133">
        <f t="shared" si="10"/>
        <v>5.282227961180614E-2</v>
      </c>
      <c r="K9" s="133">
        <f t="shared" si="11"/>
        <v>0.34372158266864777</v>
      </c>
      <c r="L9" s="133">
        <f t="shared" si="12"/>
        <v>0.13541267011216682</v>
      </c>
      <c r="M9" s="134">
        <f t="shared" si="13"/>
        <v>10.632999999999999</v>
      </c>
      <c r="N9" s="135">
        <f t="shared" si="14"/>
        <v>0.25792889545174635</v>
      </c>
      <c r="O9" s="135">
        <f t="shared" si="15"/>
        <v>24.825656187230585</v>
      </c>
      <c r="P9" s="217">
        <f t="shared" si="16"/>
        <v>13</v>
      </c>
      <c r="Q9" s="218">
        <f t="shared" si="17"/>
        <v>4</v>
      </c>
      <c r="R9" s="218">
        <f t="shared" si="18"/>
        <v>385</v>
      </c>
      <c r="T9">
        <v>532</v>
      </c>
      <c r="U9">
        <v>5776</v>
      </c>
      <c r="V9" t="s">
        <v>195</v>
      </c>
      <c r="W9">
        <v>1550.8150000000001</v>
      </c>
      <c r="X9">
        <v>723.70600000000002</v>
      </c>
      <c r="Y9">
        <v>2.1429999999999998</v>
      </c>
      <c r="Z9">
        <v>10.632999999999999</v>
      </c>
      <c r="AA9">
        <v>93.862173999999996</v>
      </c>
      <c r="AB9">
        <v>4.9580140000000004</v>
      </c>
      <c r="AC9">
        <v>32.262455000000003</v>
      </c>
      <c r="AD9" s="1">
        <v>210</v>
      </c>
      <c r="AE9">
        <v>4</v>
      </c>
      <c r="AF9">
        <v>385</v>
      </c>
      <c r="AG9">
        <v>101</v>
      </c>
      <c r="AH9">
        <v>16.522257</v>
      </c>
      <c r="AI9">
        <v>886.1</v>
      </c>
      <c r="AJ9">
        <v>25</v>
      </c>
      <c r="AK9">
        <v>13</v>
      </c>
      <c r="AL9">
        <v>3339</v>
      </c>
      <c r="AM9">
        <v>0.9740909090909089</v>
      </c>
      <c r="AN9" t="s">
        <v>66</v>
      </c>
      <c r="AO9">
        <v>1550.8150000000001</v>
      </c>
      <c r="AP9" t="s">
        <v>375</v>
      </c>
      <c r="AQ9" t="s">
        <v>118</v>
      </c>
      <c r="AR9" t="s">
        <v>120</v>
      </c>
      <c r="AS9" t="s">
        <v>118</v>
      </c>
      <c r="AT9" t="s">
        <v>120</v>
      </c>
      <c r="AU9" t="s">
        <v>181</v>
      </c>
      <c r="AV9" t="s">
        <v>195</v>
      </c>
      <c r="AW9" t="s">
        <v>66</v>
      </c>
      <c r="AX9">
        <v>5776</v>
      </c>
      <c r="AY9" t="s">
        <v>347</v>
      </c>
      <c r="AZ9">
        <v>1</v>
      </c>
      <c r="BA9" t="s">
        <v>340</v>
      </c>
      <c r="BB9">
        <v>1</v>
      </c>
      <c r="BC9">
        <v>1</v>
      </c>
      <c r="BE9" t="s">
        <v>68</v>
      </c>
      <c r="BF9">
        <v>1</v>
      </c>
      <c r="BG9" t="s">
        <v>234</v>
      </c>
      <c r="BI9" t="s">
        <v>118</v>
      </c>
      <c r="BJ9" t="s">
        <v>195</v>
      </c>
      <c r="BK9" t="s">
        <v>66</v>
      </c>
      <c r="BL9">
        <v>0.9740909090909089</v>
      </c>
      <c r="BM9">
        <v>5776</v>
      </c>
      <c r="BN9" t="s">
        <v>120</v>
      </c>
      <c r="BO9" t="s">
        <v>181</v>
      </c>
      <c r="BP9">
        <v>1</v>
      </c>
      <c r="BQ9">
        <v>1550.8150000000001</v>
      </c>
      <c r="BR9">
        <v>5.282227961180614E-2</v>
      </c>
      <c r="BS9">
        <v>0.34372158266864777</v>
      </c>
      <c r="BT9">
        <v>0.13541267011216682</v>
      </c>
      <c r="BU9">
        <v>10.632999999999999</v>
      </c>
      <c r="BV9">
        <v>0.25792889545174635</v>
      </c>
      <c r="BW9">
        <v>24.825656187230585</v>
      </c>
      <c r="BX9">
        <v>13</v>
      </c>
      <c r="BY9">
        <v>4</v>
      </c>
      <c r="BZ9">
        <v>385</v>
      </c>
    </row>
    <row r="10" spans="1:78" ht="16.5">
      <c r="A10" s="107" t="str">
        <f t="shared" si="1"/>
        <v>청룡교통</v>
      </c>
      <c r="B10" s="108" t="str">
        <f t="shared" si="2"/>
        <v>권환웅</v>
      </c>
      <c r="C10" s="109" t="str">
        <f t="shared" si="3"/>
        <v>S</v>
      </c>
      <c r="D10" s="110">
        <f t="shared" si="4"/>
        <v>1.0612000490185665</v>
      </c>
      <c r="E10" s="111">
        <f t="shared" si="5"/>
        <v>8591</v>
      </c>
      <c r="F10" s="112" t="str">
        <f t="shared" si="6"/>
        <v>43</v>
      </c>
      <c r="G10" s="113" t="str">
        <f t="shared" si="7"/>
        <v>73아1060</v>
      </c>
      <c r="H10" s="114">
        <f t="shared" si="8"/>
        <v>4</v>
      </c>
      <c r="I10" s="115">
        <f t="shared" si="9"/>
        <v>770.26499999999999</v>
      </c>
      <c r="J10" s="116">
        <f t="shared" si="10"/>
        <v>1.8662225884991137E-2</v>
      </c>
      <c r="K10" s="116">
        <f t="shared" si="11"/>
        <v>0.36622089546355446</v>
      </c>
      <c r="L10" s="116">
        <f t="shared" si="12"/>
        <v>0.20772071949264215</v>
      </c>
      <c r="M10" s="117">
        <f t="shared" si="13"/>
        <v>11.287000000000001</v>
      </c>
      <c r="N10" s="118">
        <f t="shared" si="14"/>
        <v>0</v>
      </c>
      <c r="O10" s="118">
        <f t="shared" si="15"/>
        <v>4.5438907389015473</v>
      </c>
      <c r="P10" s="219">
        <f t="shared" si="16"/>
        <v>15</v>
      </c>
      <c r="Q10" s="220">
        <f t="shared" si="17"/>
        <v>0</v>
      </c>
      <c r="R10" s="220">
        <f t="shared" si="18"/>
        <v>35</v>
      </c>
      <c r="T10">
        <v>532</v>
      </c>
      <c r="U10">
        <v>8591</v>
      </c>
      <c r="V10" t="s">
        <v>376</v>
      </c>
      <c r="W10">
        <v>770.26499999999999</v>
      </c>
      <c r="X10">
        <v>320.85300000000001</v>
      </c>
      <c r="Y10">
        <v>2.4009999999999998</v>
      </c>
      <c r="Z10">
        <v>11.287000000000001</v>
      </c>
      <c r="AA10">
        <v>42.822490999999999</v>
      </c>
      <c r="AB10">
        <v>0.79916299999999996</v>
      </c>
      <c r="AC10">
        <v>15.682491000000001</v>
      </c>
      <c r="AD10" s="1">
        <v>160</v>
      </c>
      <c r="AE10">
        <v>0</v>
      </c>
      <c r="AF10">
        <v>35</v>
      </c>
      <c r="AG10">
        <v>85</v>
      </c>
      <c r="AH10">
        <v>17.987393000000001</v>
      </c>
      <c r="AI10">
        <v>869.7</v>
      </c>
      <c r="AJ10">
        <v>22.4</v>
      </c>
      <c r="AK10">
        <v>15</v>
      </c>
      <c r="AL10">
        <v>10212</v>
      </c>
      <c r="AM10">
        <v>1.0612000490185665</v>
      </c>
      <c r="AN10" t="s">
        <v>71</v>
      </c>
      <c r="AO10">
        <v>378.29</v>
      </c>
      <c r="AP10" t="s">
        <v>377</v>
      </c>
      <c r="AQ10" t="s">
        <v>118</v>
      </c>
      <c r="AR10" t="s">
        <v>119</v>
      </c>
      <c r="AS10" t="s">
        <v>118</v>
      </c>
      <c r="AT10" t="s">
        <v>119</v>
      </c>
      <c r="AU10" t="s">
        <v>311</v>
      </c>
      <c r="AV10" t="s">
        <v>376</v>
      </c>
      <c r="AW10" t="s">
        <v>71</v>
      </c>
      <c r="AX10">
        <v>8591</v>
      </c>
      <c r="AY10" t="s">
        <v>301</v>
      </c>
      <c r="AZ10">
        <v>6</v>
      </c>
      <c r="BA10" t="s">
        <v>355</v>
      </c>
      <c r="BB10">
        <v>4</v>
      </c>
      <c r="BC10">
        <v>1</v>
      </c>
      <c r="BE10" t="s">
        <v>68</v>
      </c>
      <c r="BF10">
        <v>2</v>
      </c>
      <c r="BG10" t="s">
        <v>234</v>
      </c>
      <c r="BI10" t="s">
        <v>118</v>
      </c>
      <c r="BJ10" t="s">
        <v>376</v>
      </c>
      <c r="BK10" t="s">
        <v>71</v>
      </c>
      <c r="BL10">
        <v>1.0612000490185665</v>
      </c>
      <c r="BM10">
        <v>8591</v>
      </c>
      <c r="BN10" t="s">
        <v>119</v>
      </c>
      <c r="BO10" t="s">
        <v>311</v>
      </c>
      <c r="BP10">
        <v>4</v>
      </c>
      <c r="BQ10">
        <v>770.26499999999999</v>
      </c>
      <c r="BR10">
        <v>1.8662225884991137E-2</v>
      </c>
      <c r="BS10">
        <v>0.36622089546355446</v>
      </c>
      <c r="BT10">
        <v>0.20772071949264215</v>
      </c>
      <c r="BU10">
        <v>11.287000000000001</v>
      </c>
      <c r="BV10">
        <v>0</v>
      </c>
      <c r="BW10">
        <v>4.5438907389015473</v>
      </c>
      <c r="BX10">
        <v>15</v>
      </c>
      <c r="BY10">
        <v>0</v>
      </c>
      <c r="BZ10">
        <v>35</v>
      </c>
    </row>
    <row r="11" spans="1:78" ht="16.5">
      <c r="A11" s="124" t="str">
        <f t="shared" si="1"/>
        <v>청룡교통</v>
      </c>
      <c r="B11" s="125" t="str">
        <f t="shared" si="2"/>
        <v>김광석</v>
      </c>
      <c r="C11" s="126" t="str">
        <f t="shared" si="3"/>
        <v>B</v>
      </c>
      <c r="D11" s="127">
        <f t="shared" si="4"/>
        <v>0.93951121658073822</v>
      </c>
      <c r="E11" s="128">
        <f t="shared" si="5"/>
        <v>8003</v>
      </c>
      <c r="F11" s="129" t="str">
        <f t="shared" si="6"/>
        <v>43</v>
      </c>
      <c r="G11" s="130" t="str">
        <f t="shared" si="7"/>
        <v>73아1058</v>
      </c>
      <c r="H11" s="131">
        <f t="shared" si="8"/>
        <v>9</v>
      </c>
      <c r="I11" s="132">
        <f t="shared" si="9"/>
        <v>1136.2749999999999</v>
      </c>
      <c r="J11" s="133">
        <f t="shared" si="10"/>
        <v>3.0256405547458138E-2</v>
      </c>
      <c r="K11" s="133">
        <f t="shared" si="11"/>
        <v>0.38901199114934926</v>
      </c>
      <c r="L11" s="133">
        <f t="shared" si="12"/>
        <v>0.18657455281511962</v>
      </c>
      <c r="M11" s="134">
        <f t="shared" si="13"/>
        <v>12.683999999999999</v>
      </c>
      <c r="N11" s="135">
        <f t="shared" si="14"/>
        <v>0.52804118721260263</v>
      </c>
      <c r="O11" s="135">
        <f t="shared" si="15"/>
        <v>17.337352313480455</v>
      </c>
      <c r="P11" s="217">
        <f t="shared" si="16"/>
        <v>30</v>
      </c>
      <c r="Q11" s="218">
        <f t="shared" si="17"/>
        <v>6</v>
      </c>
      <c r="R11" s="218">
        <f t="shared" si="18"/>
        <v>197</v>
      </c>
      <c r="T11">
        <v>532</v>
      </c>
      <c r="U11">
        <v>8003</v>
      </c>
      <c r="V11" t="s">
        <v>257</v>
      </c>
      <c r="W11">
        <v>1136.2750000000001</v>
      </c>
      <c r="X11">
        <v>532.16999999999996</v>
      </c>
      <c r="Y11">
        <v>2.1349999999999998</v>
      </c>
      <c r="Z11">
        <v>12.683999999999999</v>
      </c>
      <c r="AA11">
        <v>71.113866999999999</v>
      </c>
      <c r="AB11">
        <v>2.1516500000000001</v>
      </c>
      <c r="AC11">
        <v>27.664147</v>
      </c>
      <c r="AD11" s="1">
        <v>212</v>
      </c>
      <c r="AE11">
        <v>6</v>
      </c>
      <c r="AF11">
        <v>197</v>
      </c>
      <c r="AG11">
        <v>95</v>
      </c>
      <c r="AH11">
        <v>15.978247</v>
      </c>
      <c r="AI11">
        <v>1217.5999999999999</v>
      </c>
      <c r="AJ11">
        <v>45.6</v>
      </c>
      <c r="AK11">
        <v>30</v>
      </c>
      <c r="AL11">
        <v>13259</v>
      </c>
      <c r="AM11">
        <v>0.93951121658073822</v>
      </c>
      <c r="AN11" t="s">
        <v>68</v>
      </c>
      <c r="AO11">
        <v>212.97800000000001</v>
      </c>
      <c r="AP11" t="s">
        <v>378</v>
      </c>
      <c r="AQ11" t="s">
        <v>118</v>
      </c>
      <c r="AR11" t="s">
        <v>119</v>
      </c>
      <c r="AS11" t="s">
        <v>118</v>
      </c>
      <c r="AT11" t="s">
        <v>119</v>
      </c>
      <c r="AU11" t="s">
        <v>172</v>
      </c>
      <c r="AV11" t="s">
        <v>257</v>
      </c>
      <c r="AW11" t="s">
        <v>68</v>
      </c>
      <c r="AX11">
        <v>8003</v>
      </c>
      <c r="AY11" t="s">
        <v>286</v>
      </c>
      <c r="AZ11">
        <v>1</v>
      </c>
      <c r="BA11" t="s">
        <v>263</v>
      </c>
      <c r="BB11">
        <v>9</v>
      </c>
      <c r="BC11">
        <v>1</v>
      </c>
      <c r="BE11" t="s">
        <v>66</v>
      </c>
      <c r="BF11">
        <v>-1</v>
      </c>
      <c r="BG11" t="s">
        <v>236</v>
      </c>
      <c r="BI11" t="s">
        <v>118</v>
      </c>
      <c r="BJ11" t="s">
        <v>257</v>
      </c>
      <c r="BK11" t="s">
        <v>68</v>
      </c>
      <c r="BL11">
        <v>0.93951121658073822</v>
      </c>
      <c r="BM11">
        <v>8003</v>
      </c>
      <c r="BN11" t="s">
        <v>119</v>
      </c>
      <c r="BO11" t="s">
        <v>172</v>
      </c>
      <c r="BP11">
        <v>9</v>
      </c>
      <c r="BQ11">
        <v>1136.2749999999999</v>
      </c>
      <c r="BR11">
        <v>3.0256405547458138E-2</v>
      </c>
      <c r="BS11">
        <v>0.38901199114934926</v>
      </c>
      <c r="BT11">
        <v>0.18657455281511956</v>
      </c>
      <c r="BU11">
        <v>12.683999999999999</v>
      </c>
      <c r="BV11">
        <v>0.52804118721260263</v>
      </c>
      <c r="BW11">
        <v>17.337352313480455</v>
      </c>
      <c r="BX11">
        <v>30</v>
      </c>
      <c r="BY11">
        <v>6</v>
      </c>
      <c r="BZ11">
        <v>197</v>
      </c>
    </row>
    <row r="12" spans="1:78" ht="16.5">
      <c r="A12" s="107" t="str">
        <f t="shared" si="1"/>
        <v>청룡교통</v>
      </c>
      <c r="B12" s="108" t="str">
        <f t="shared" si="2"/>
        <v>김광종</v>
      </c>
      <c r="C12" s="109" t="str">
        <f t="shared" si="3"/>
        <v>S</v>
      </c>
      <c r="D12" s="110">
        <f t="shared" si="4"/>
        <v>1.1677272727272725</v>
      </c>
      <c r="E12" s="111">
        <f t="shared" si="5"/>
        <v>6580</v>
      </c>
      <c r="F12" s="112" t="str">
        <f t="shared" si="6"/>
        <v>43</v>
      </c>
      <c r="G12" s="113" t="str">
        <f t="shared" si="7"/>
        <v>73아1060</v>
      </c>
      <c r="H12" s="114">
        <f t="shared" si="8"/>
        <v>1</v>
      </c>
      <c r="I12" s="115">
        <f t="shared" si="9"/>
        <v>1103.2339999999999</v>
      </c>
      <c r="J12" s="116">
        <f t="shared" si="10"/>
        <v>6.7036941320709215E-3</v>
      </c>
      <c r="K12" s="116">
        <f t="shared" si="11"/>
        <v>0.4319441612167762</v>
      </c>
      <c r="L12" s="116">
        <f t="shared" si="12"/>
        <v>0.22570007813392265</v>
      </c>
      <c r="M12" s="117">
        <f t="shared" si="13"/>
        <v>10.821999999999999</v>
      </c>
      <c r="N12" s="118">
        <f t="shared" si="14"/>
        <v>0.72514081328167923</v>
      </c>
      <c r="O12" s="118">
        <f t="shared" si="15"/>
        <v>7.3420507344770014</v>
      </c>
      <c r="P12" s="219">
        <f t="shared" si="16"/>
        <v>38</v>
      </c>
      <c r="Q12" s="220">
        <f t="shared" si="17"/>
        <v>8</v>
      </c>
      <c r="R12" s="220">
        <f t="shared" si="18"/>
        <v>81</v>
      </c>
      <c r="T12">
        <v>532</v>
      </c>
      <c r="U12">
        <v>6580</v>
      </c>
      <c r="V12" t="s">
        <v>315</v>
      </c>
      <c r="W12">
        <v>1103.2339999999999</v>
      </c>
      <c r="X12">
        <v>429.47399999999999</v>
      </c>
      <c r="Y12">
        <v>2.569</v>
      </c>
      <c r="Z12">
        <v>10.821999999999999</v>
      </c>
      <c r="AA12">
        <v>64.391660999999999</v>
      </c>
      <c r="AB12">
        <v>0.43166199999999999</v>
      </c>
      <c r="AC12">
        <v>27.813601999999999</v>
      </c>
      <c r="AD12" s="1">
        <v>249</v>
      </c>
      <c r="AE12">
        <v>8</v>
      </c>
      <c r="AF12">
        <v>81</v>
      </c>
      <c r="AG12">
        <v>89</v>
      </c>
      <c r="AH12">
        <v>17.133181</v>
      </c>
      <c r="AI12">
        <v>2726.1</v>
      </c>
      <c r="AJ12">
        <v>32.4</v>
      </c>
      <c r="AK12">
        <v>38</v>
      </c>
      <c r="AL12">
        <v>38402</v>
      </c>
      <c r="AM12">
        <v>1.1677272727272725</v>
      </c>
      <c r="AN12" t="s">
        <v>71</v>
      </c>
      <c r="AO12">
        <v>1103.2339999999999</v>
      </c>
      <c r="AP12" t="s">
        <v>379</v>
      </c>
      <c r="AQ12" t="s">
        <v>118</v>
      </c>
      <c r="AR12" t="s">
        <v>119</v>
      </c>
      <c r="AS12" t="s">
        <v>118</v>
      </c>
      <c r="AT12" t="s">
        <v>119</v>
      </c>
      <c r="AU12" t="s">
        <v>311</v>
      </c>
      <c r="AV12" t="s">
        <v>315</v>
      </c>
      <c r="AW12" t="s">
        <v>71</v>
      </c>
      <c r="AX12">
        <v>6580</v>
      </c>
      <c r="AY12" t="s">
        <v>301</v>
      </c>
      <c r="AZ12">
        <v>1</v>
      </c>
      <c r="BA12" t="s">
        <v>248</v>
      </c>
      <c r="BB12">
        <v>1</v>
      </c>
      <c r="BC12">
        <v>1</v>
      </c>
      <c r="BE12" t="s">
        <v>71</v>
      </c>
      <c r="BF12">
        <v>0</v>
      </c>
      <c r="BG12" t="s">
        <v>235</v>
      </c>
      <c r="BI12" t="s">
        <v>118</v>
      </c>
      <c r="BJ12" t="s">
        <v>315</v>
      </c>
      <c r="BK12" t="s">
        <v>71</v>
      </c>
      <c r="BL12">
        <v>1.1677272727272725</v>
      </c>
      <c r="BM12">
        <v>6580</v>
      </c>
      <c r="BN12" t="s">
        <v>119</v>
      </c>
      <c r="BO12" t="s">
        <v>311</v>
      </c>
      <c r="BP12">
        <v>1</v>
      </c>
      <c r="BQ12">
        <v>1103.2339999999999</v>
      </c>
      <c r="BR12">
        <v>6.7036941320709215E-3</v>
      </c>
      <c r="BS12">
        <v>0.4319441612167762</v>
      </c>
      <c r="BT12">
        <v>0.22570007813392265</v>
      </c>
      <c r="BU12">
        <v>10.821999999999999</v>
      </c>
      <c r="BV12">
        <v>0.72514081328167923</v>
      </c>
      <c r="BW12">
        <v>7.3420507344770014</v>
      </c>
      <c r="BX12">
        <v>38</v>
      </c>
      <c r="BY12">
        <v>8</v>
      </c>
      <c r="BZ12">
        <v>81</v>
      </c>
    </row>
    <row r="13" spans="1:78" ht="16.5">
      <c r="A13" s="124" t="str">
        <f t="shared" si="1"/>
        <v>청룡교통</v>
      </c>
      <c r="B13" s="125" t="str">
        <f t="shared" si="2"/>
        <v>김기웅</v>
      </c>
      <c r="C13" s="126" t="str">
        <f t="shared" si="3"/>
        <v>A</v>
      </c>
      <c r="D13" s="127">
        <f t="shared" si="4"/>
        <v>0.95318048058744498</v>
      </c>
      <c r="E13" s="128">
        <f t="shared" si="5"/>
        <v>8129</v>
      </c>
      <c r="F13" s="129" t="str">
        <f t="shared" si="6"/>
        <v>44</v>
      </c>
      <c r="G13" s="130" t="str">
        <f t="shared" si="7"/>
        <v>73아1083</v>
      </c>
      <c r="H13" s="131">
        <f t="shared" si="8"/>
        <v>4</v>
      </c>
      <c r="I13" s="132">
        <f t="shared" si="9"/>
        <v>689.15099999999995</v>
      </c>
      <c r="J13" s="133">
        <f t="shared" si="10"/>
        <v>5.0382175250757937E-2</v>
      </c>
      <c r="K13" s="133">
        <f t="shared" si="11"/>
        <v>0.38765582868567389</v>
      </c>
      <c r="L13" s="133">
        <f t="shared" si="12"/>
        <v>0.16832305256757954</v>
      </c>
      <c r="M13" s="134">
        <f t="shared" si="13"/>
        <v>12.194000000000001</v>
      </c>
      <c r="N13" s="135">
        <f t="shared" si="14"/>
        <v>0.29021215959927504</v>
      </c>
      <c r="O13" s="135">
        <f t="shared" si="15"/>
        <v>17.267623496156865</v>
      </c>
      <c r="P13" s="217">
        <f t="shared" si="16"/>
        <v>26</v>
      </c>
      <c r="Q13" s="218">
        <f t="shared" si="17"/>
        <v>2</v>
      </c>
      <c r="R13" s="218">
        <f t="shared" si="18"/>
        <v>119</v>
      </c>
      <c r="T13">
        <v>532</v>
      </c>
      <c r="U13">
        <v>8129</v>
      </c>
      <c r="V13" t="s">
        <v>238</v>
      </c>
      <c r="W13">
        <v>689.15099999999995</v>
      </c>
      <c r="X13">
        <v>308.53800000000001</v>
      </c>
      <c r="Y13">
        <v>2.234</v>
      </c>
      <c r="Z13">
        <v>12.194000000000001</v>
      </c>
      <c r="AA13">
        <v>43.120269999999998</v>
      </c>
      <c r="AB13">
        <v>2.1724929999999998</v>
      </c>
      <c r="AC13">
        <v>16.715824000000001</v>
      </c>
      <c r="AD13" s="1">
        <v>116</v>
      </c>
      <c r="AE13">
        <v>2</v>
      </c>
      <c r="AF13">
        <v>119</v>
      </c>
      <c r="AG13">
        <v>102</v>
      </c>
      <c r="AH13">
        <v>15.982065</v>
      </c>
      <c r="AI13">
        <v>1245.3</v>
      </c>
      <c r="AJ13">
        <v>102.4</v>
      </c>
      <c r="AK13">
        <v>26</v>
      </c>
      <c r="AL13">
        <v>13576</v>
      </c>
      <c r="AM13">
        <v>0.95318048058744498</v>
      </c>
      <c r="AN13" t="s">
        <v>66</v>
      </c>
      <c r="AO13">
        <v>328.00599999999997</v>
      </c>
      <c r="AP13" t="s">
        <v>380</v>
      </c>
      <c r="AQ13" t="s">
        <v>118</v>
      </c>
      <c r="AR13" t="s">
        <v>121</v>
      </c>
      <c r="AS13" t="s">
        <v>118</v>
      </c>
      <c r="AT13" t="s">
        <v>121</v>
      </c>
      <c r="AU13" t="s">
        <v>190</v>
      </c>
      <c r="AV13" t="s">
        <v>238</v>
      </c>
      <c r="AW13" t="s">
        <v>66</v>
      </c>
      <c r="AX13">
        <v>8129</v>
      </c>
      <c r="AY13" t="s">
        <v>349</v>
      </c>
      <c r="AZ13">
        <v>2</v>
      </c>
      <c r="BA13" t="s">
        <v>350</v>
      </c>
      <c r="BB13">
        <v>4</v>
      </c>
      <c r="BC13">
        <v>1</v>
      </c>
      <c r="BE13" t="s">
        <v>68</v>
      </c>
      <c r="BF13">
        <v>1</v>
      </c>
      <c r="BG13" t="s">
        <v>234</v>
      </c>
      <c r="BI13" t="s">
        <v>118</v>
      </c>
      <c r="BJ13" t="s">
        <v>238</v>
      </c>
      <c r="BK13" t="s">
        <v>66</v>
      </c>
      <c r="BL13">
        <v>0.95318048058744498</v>
      </c>
      <c r="BM13">
        <v>8129</v>
      </c>
      <c r="BN13" t="s">
        <v>121</v>
      </c>
      <c r="BO13" t="s">
        <v>190</v>
      </c>
      <c r="BP13">
        <v>4</v>
      </c>
      <c r="BQ13">
        <v>689.15099999999995</v>
      </c>
      <c r="BR13">
        <v>5.0382175250757937E-2</v>
      </c>
      <c r="BS13">
        <v>0.38765582868567389</v>
      </c>
      <c r="BT13">
        <v>0.16832305256757954</v>
      </c>
      <c r="BU13">
        <v>12.194000000000001</v>
      </c>
      <c r="BV13">
        <v>0.29021215959927504</v>
      </c>
      <c r="BW13">
        <v>17.267623496156865</v>
      </c>
      <c r="BX13">
        <v>26</v>
      </c>
      <c r="BY13">
        <v>2</v>
      </c>
      <c r="BZ13">
        <v>119</v>
      </c>
    </row>
    <row r="14" spans="1:78" ht="16.5">
      <c r="A14" s="107" t="str">
        <f t="shared" si="1"/>
        <v>청룡교통</v>
      </c>
      <c r="B14" s="108" t="str">
        <f t="shared" si="2"/>
        <v>김남우</v>
      </c>
      <c r="C14" s="109" t="str">
        <f t="shared" si="3"/>
        <v>C</v>
      </c>
      <c r="D14" s="110">
        <f t="shared" si="4"/>
        <v>0.8784615384615384</v>
      </c>
      <c r="E14" s="111">
        <f t="shared" si="5"/>
        <v>8574</v>
      </c>
      <c r="F14" s="112" t="str">
        <f t="shared" si="6"/>
        <v>44</v>
      </c>
      <c r="G14" s="113" t="str">
        <f t="shared" si="7"/>
        <v>73아1081</v>
      </c>
      <c r="H14" s="114">
        <f t="shared" si="8"/>
        <v>1</v>
      </c>
      <c r="I14" s="115">
        <f t="shared" si="9"/>
        <v>1685.8620000000001</v>
      </c>
      <c r="J14" s="116">
        <f t="shared" si="10"/>
        <v>4.9902092248910353E-2</v>
      </c>
      <c r="K14" s="116">
        <f t="shared" si="11"/>
        <v>0.39738314378972917</v>
      </c>
      <c r="L14" s="116">
        <f t="shared" si="12"/>
        <v>0.19218654907697069</v>
      </c>
      <c r="M14" s="117">
        <f t="shared" si="13"/>
        <v>12.537000000000001</v>
      </c>
      <c r="N14" s="118">
        <f t="shared" si="14"/>
        <v>5.9316836134867504E-2</v>
      </c>
      <c r="O14" s="118">
        <f t="shared" si="15"/>
        <v>5.3978320882729429</v>
      </c>
      <c r="P14" s="219">
        <f t="shared" si="16"/>
        <v>51</v>
      </c>
      <c r="Q14" s="220">
        <f t="shared" si="17"/>
        <v>1</v>
      </c>
      <c r="R14" s="220">
        <f t="shared" si="18"/>
        <v>91</v>
      </c>
      <c r="T14">
        <v>532</v>
      </c>
      <c r="U14">
        <v>8574</v>
      </c>
      <c r="V14" t="s">
        <v>196</v>
      </c>
      <c r="W14">
        <v>1685.8620000000001</v>
      </c>
      <c r="X14">
        <v>738.00400000000002</v>
      </c>
      <c r="Y14">
        <v>2.2839999999999998</v>
      </c>
      <c r="Z14">
        <v>12.537000000000001</v>
      </c>
      <c r="AA14">
        <v>98.425813000000005</v>
      </c>
      <c r="AB14">
        <v>4.9116540000000004</v>
      </c>
      <c r="AC14">
        <v>39.112758999999997</v>
      </c>
      <c r="AD14" s="1">
        <v>324</v>
      </c>
      <c r="AE14">
        <v>1</v>
      </c>
      <c r="AF14">
        <v>91</v>
      </c>
      <c r="AG14">
        <v>75</v>
      </c>
      <c r="AH14">
        <v>17.128250000000001</v>
      </c>
      <c r="AI14">
        <v>1497</v>
      </c>
      <c r="AJ14">
        <v>0</v>
      </c>
      <c r="AK14">
        <v>51</v>
      </c>
      <c r="AL14">
        <v>33822</v>
      </c>
      <c r="AM14">
        <v>0.8784615384615384</v>
      </c>
      <c r="AN14" t="s">
        <v>69</v>
      </c>
      <c r="AO14">
        <v>1685.8620000000001</v>
      </c>
      <c r="AP14" t="s">
        <v>381</v>
      </c>
      <c r="AQ14" t="s">
        <v>118</v>
      </c>
      <c r="AR14" t="s">
        <v>121</v>
      </c>
      <c r="AS14" t="s">
        <v>118</v>
      </c>
      <c r="AT14" t="s">
        <v>121</v>
      </c>
      <c r="AU14" t="s">
        <v>189</v>
      </c>
      <c r="AV14" t="s">
        <v>196</v>
      </c>
      <c r="AW14" t="s">
        <v>69</v>
      </c>
      <c r="AX14">
        <v>8574</v>
      </c>
      <c r="AY14" t="s">
        <v>283</v>
      </c>
      <c r="AZ14">
        <v>2</v>
      </c>
      <c r="BA14" t="s">
        <v>266</v>
      </c>
      <c r="BB14">
        <v>1</v>
      </c>
      <c r="BC14">
        <v>1</v>
      </c>
      <c r="BE14" t="s">
        <v>68</v>
      </c>
      <c r="BF14">
        <v>-1</v>
      </c>
      <c r="BG14" t="s">
        <v>236</v>
      </c>
      <c r="BI14" t="s">
        <v>118</v>
      </c>
      <c r="BJ14" t="s">
        <v>196</v>
      </c>
      <c r="BK14" t="s">
        <v>69</v>
      </c>
      <c r="BL14">
        <v>0.8784615384615384</v>
      </c>
      <c r="BM14">
        <v>8574</v>
      </c>
      <c r="BN14" t="s">
        <v>121</v>
      </c>
      <c r="BO14" t="s">
        <v>189</v>
      </c>
      <c r="BP14">
        <v>1</v>
      </c>
      <c r="BQ14">
        <v>1685.8620000000001</v>
      </c>
      <c r="BR14">
        <v>4.9902092248910353E-2</v>
      </c>
      <c r="BS14">
        <v>0.39738314378972917</v>
      </c>
      <c r="BT14">
        <v>0.19218654907697069</v>
      </c>
      <c r="BU14">
        <v>12.537000000000001</v>
      </c>
      <c r="BV14">
        <v>5.9316836134867504E-2</v>
      </c>
      <c r="BW14">
        <v>5.3978320882729429</v>
      </c>
      <c r="BX14">
        <v>51</v>
      </c>
      <c r="BY14">
        <v>1</v>
      </c>
      <c r="BZ14">
        <v>91</v>
      </c>
    </row>
    <row r="15" spans="1:78" ht="16.5">
      <c r="A15" s="124" t="str">
        <f t="shared" si="1"/>
        <v>청룡교통</v>
      </c>
      <c r="B15" s="125" t="str">
        <f t="shared" si="2"/>
        <v>김민수</v>
      </c>
      <c r="C15" s="126" t="str">
        <f t="shared" si="3"/>
        <v>A</v>
      </c>
      <c r="D15" s="127">
        <f t="shared" si="4"/>
        <v>0.98382419766578155</v>
      </c>
      <c r="E15" s="128">
        <f t="shared" si="5"/>
        <v>3992</v>
      </c>
      <c r="F15" s="129" t="str">
        <f t="shared" si="6"/>
        <v>43</v>
      </c>
      <c r="G15" s="130" t="str">
        <f t="shared" si="7"/>
        <v>73아1732</v>
      </c>
      <c r="H15" s="131">
        <f t="shared" si="8"/>
        <v>5</v>
      </c>
      <c r="I15" s="132">
        <f t="shared" si="9"/>
        <v>786.50099999999998</v>
      </c>
      <c r="J15" s="133">
        <f t="shared" si="10"/>
        <v>1.6454999232119797E-2</v>
      </c>
      <c r="K15" s="133">
        <f t="shared" si="11"/>
        <v>0.33280162727996149</v>
      </c>
      <c r="L15" s="133">
        <f t="shared" si="12"/>
        <v>4.9586713812188418E-2</v>
      </c>
      <c r="M15" s="134">
        <f t="shared" si="13"/>
        <v>12.798999999999999</v>
      </c>
      <c r="N15" s="135">
        <f t="shared" si="14"/>
        <v>0</v>
      </c>
      <c r="O15" s="135">
        <f t="shared" si="15"/>
        <v>12.714542003125235</v>
      </c>
      <c r="P15" s="217">
        <f t="shared" si="16"/>
        <v>8</v>
      </c>
      <c r="Q15" s="218">
        <f t="shared" si="17"/>
        <v>0</v>
      </c>
      <c r="R15" s="218">
        <f t="shared" si="18"/>
        <v>100</v>
      </c>
      <c r="T15">
        <v>532</v>
      </c>
      <c r="U15">
        <v>3992</v>
      </c>
      <c r="V15" t="s">
        <v>197</v>
      </c>
      <c r="W15">
        <v>786.50099999999998</v>
      </c>
      <c r="X15">
        <v>343.14499999999998</v>
      </c>
      <c r="Y15">
        <v>2.2919999999999998</v>
      </c>
      <c r="Z15">
        <v>12.798999999999999</v>
      </c>
      <c r="AA15">
        <v>42.168036000000001</v>
      </c>
      <c r="AB15">
        <v>0.69387500000000002</v>
      </c>
      <c r="AC15">
        <v>14.033590999999999</v>
      </c>
      <c r="AD15" s="1">
        <v>39</v>
      </c>
      <c r="AE15">
        <v>0</v>
      </c>
      <c r="AF15">
        <v>100</v>
      </c>
      <c r="AG15">
        <v>101</v>
      </c>
      <c r="AH15">
        <v>18.651591</v>
      </c>
      <c r="AI15">
        <v>643.79999999999995</v>
      </c>
      <c r="AJ15">
        <v>44.3</v>
      </c>
      <c r="AK15">
        <v>8</v>
      </c>
      <c r="AL15">
        <v>1848</v>
      </c>
      <c r="AM15">
        <v>0.98382419766578155</v>
      </c>
      <c r="AN15" t="s">
        <v>66</v>
      </c>
      <c r="AO15">
        <v>260.62599999999998</v>
      </c>
      <c r="AP15" t="s">
        <v>382</v>
      </c>
      <c r="AQ15" t="s">
        <v>118</v>
      </c>
      <c r="AR15" t="s">
        <v>119</v>
      </c>
      <c r="AS15" t="s">
        <v>118</v>
      </c>
      <c r="AT15" t="s">
        <v>119</v>
      </c>
      <c r="AU15" t="s">
        <v>178</v>
      </c>
      <c r="AV15" t="s">
        <v>197</v>
      </c>
      <c r="AW15" t="s">
        <v>66</v>
      </c>
      <c r="AX15">
        <v>3992</v>
      </c>
      <c r="AY15" t="s">
        <v>284</v>
      </c>
      <c r="AZ15">
        <v>1</v>
      </c>
      <c r="BA15" t="s">
        <v>285</v>
      </c>
      <c r="BB15">
        <v>5</v>
      </c>
      <c r="BC15">
        <v>1</v>
      </c>
      <c r="BE15" t="s">
        <v>66</v>
      </c>
      <c r="BF15">
        <v>0</v>
      </c>
      <c r="BG15" t="s">
        <v>235</v>
      </c>
      <c r="BI15" t="s">
        <v>118</v>
      </c>
      <c r="BJ15" t="s">
        <v>197</v>
      </c>
      <c r="BK15" t="s">
        <v>66</v>
      </c>
      <c r="BL15">
        <v>0.98382419766578155</v>
      </c>
      <c r="BM15">
        <v>3992</v>
      </c>
      <c r="BN15" t="s">
        <v>119</v>
      </c>
      <c r="BO15" t="s">
        <v>178</v>
      </c>
      <c r="BP15">
        <v>5</v>
      </c>
      <c r="BQ15">
        <v>786.50099999999998</v>
      </c>
      <c r="BR15">
        <v>1.6454999232119797E-2</v>
      </c>
      <c r="BS15">
        <v>0.33280162727996149</v>
      </c>
      <c r="BT15">
        <v>4.9586713812188418E-2</v>
      </c>
      <c r="BU15">
        <v>12.798999999999999</v>
      </c>
      <c r="BV15">
        <v>0</v>
      </c>
      <c r="BW15">
        <v>12.714542003125235</v>
      </c>
      <c r="BX15">
        <v>8</v>
      </c>
      <c r="BY15">
        <v>0</v>
      </c>
      <c r="BZ15">
        <v>100</v>
      </c>
    </row>
    <row r="16" spans="1:78" ht="16.5">
      <c r="A16" s="107" t="str">
        <f t="shared" si="1"/>
        <v>청룡교통</v>
      </c>
      <c r="B16" s="108" t="str">
        <f t="shared" si="2"/>
        <v>김성태</v>
      </c>
      <c r="C16" s="109" t="str">
        <f t="shared" si="3"/>
        <v>D</v>
      </c>
      <c r="D16" s="110">
        <f t="shared" si="4"/>
        <v>0.83608695652173926</v>
      </c>
      <c r="E16" s="111">
        <f t="shared" si="5"/>
        <v>9359</v>
      </c>
      <c r="F16" s="112" t="str">
        <f t="shared" si="6"/>
        <v>43-1</v>
      </c>
      <c r="G16" s="113" t="str">
        <f t="shared" si="7"/>
        <v>73아1049</v>
      </c>
      <c r="H16" s="114">
        <f t="shared" si="8"/>
        <v>1</v>
      </c>
      <c r="I16" s="115">
        <f t="shared" si="9"/>
        <v>1459.864</v>
      </c>
      <c r="J16" s="116">
        <f t="shared" si="10"/>
        <v>7.1732457525678583E-2</v>
      </c>
      <c r="K16" s="116">
        <f t="shared" si="11"/>
        <v>0.36492240604186843</v>
      </c>
      <c r="L16" s="116">
        <f t="shared" si="12"/>
        <v>0.1959086599847657</v>
      </c>
      <c r="M16" s="117">
        <f t="shared" si="13"/>
        <v>14.798999999999999</v>
      </c>
      <c r="N16" s="118">
        <f t="shared" si="14"/>
        <v>0</v>
      </c>
      <c r="O16" s="118">
        <f t="shared" si="15"/>
        <v>8.6994404958270088</v>
      </c>
      <c r="P16" s="219">
        <f t="shared" si="16"/>
        <v>31</v>
      </c>
      <c r="Q16" s="220">
        <f t="shared" si="17"/>
        <v>0</v>
      </c>
      <c r="R16" s="220">
        <f t="shared" si="18"/>
        <v>127</v>
      </c>
      <c r="T16">
        <v>532</v>
      </c>
      <c r="U16">
        <v>9359</v>
      </c>
      <c r="V16" t="s">
        <v>198</v>
      </c>
      <c r="W16">
        <v>1459.864</v>
      </c>
      <c r="X16">
        <v>759.08900000000006</v>
      </c>
      <c r="Y16">
        <v>1.923</v>
      </c>
      <c r="Z16">
        <v>14.798999999999999</v>
      </c>
      <c r="AA16">
        <v>98.304689999999994</v>
      </c>
      <c r="AB16">
        <v>7.0516370000000004</v>
      </c>
      <c r="AC16">
        <v>35.873584000000001</v>
      </c>
      <c r="AD16" s="1">
        <v>286</v>
      </c>
      <c r="AE16">
        <v>0</v>
      </c>
      <c r="AF16">
        <v>127</v>
      </c>
      <c r="AG16">
        <v>87</v>
      </c>
      <c r="AH16">
        <v>14.8504</v>
      </c>
      <c r="AI16">
        <v>1506.2</v>
      </c>
      <c r="AJ16">
        <v>23.7</v>
      </c>
      <c r="AK16">
        <v>31</v>
      </c>
      <c r="AL16">
        <v>11937</v>
      </c>
      <c r="AM16">
        <v>0.83608695652173926</v>
      </c>
      <c r="AN16" t="s">
        <v>67</v>
      </c>
      <c r="AO16">
        <v>1459.864</v>
      </c>
      <c r="AP16" t="s">
        <v>383</v>
      </c>
      <c r="AQ16" t="s">
        <v>118</v>
      </c>
      <c r="AR16" t="s">
        <v>120</v>
      </c>
      <c r="AS16" t="s">
        <v>118</v>
      </c>
      <c r="AT16" t="s">
        <v>120</v>
      </c>
      <c r="AU16" t="s">
        <v>180</v>
      </c>
      <c r="AV16" t="s">
        <v>198</v>
      </c>
      <c r="AW16" t="s">
        <v>67</v>
      </c>
      <c r="AX16">
        <v>9359</v>
      </c>
      <c r="AY16" t="s">
        <v>280</v>
      </c>
      <c r="AZ16">
        <v>2</v>
      </c>
      <c r="BA16" t="s">
        <v>256</v>
      </c>
      <c r="BB16">
        <v>1</v>
      </c>
      <c r="BC16">
        <v>1</v>
      </c>
      <c r="BE16" t="s">
        <v>69</v>
      </c>
      <c r="BF16">
        <v>-1</v>
      </c>
      <c r="BG16" t="s">
        <v>236</v>
      </c>
      <c r="BI16" t="s">
        <v>118</v>
      </c>
      <c r="BJ16" t="s">
        <v>198</v>
      </c>
      <c r="BK16" t="s">
        <v>67</v>
      </c>
      <c r="BL16">
        <v>0.83608695652173926</v>
      </c>
      <c r="BM16">
        <v>9359</v>
      </c>
      <c r="BN16" t="s">
        <v>120</v>
      </c>
      <c r="BO16" t="s">
        <v>180</v>
      </c>
      <c r="BP16">
        <v>1</v>
      </c>
      <c r="BQ16">
        <v>1459.864</v>
      </c>
      <c r="BR16">
        <v>7.1732457525678583E-2</v>
      </c>
      <c r="BS16">
        <v>0.36492240604186843</v>
      </c>
      <c r="BT16">
        <v>0.1959086599847657</v>
      </c>
      <c r="BU16">
        <v>14.798999999999999</v>
      </c>
      <c r="BV16">
        <v>0</v>
      </c>
      <c r="BW16">
        <v>8.6994404958270088</v>
      </c>
      <c r="BX16">
        <v>31</v>
      </c>
      <c r="BY16">
        <v>0</v>
      </c>
      <c r="BZ16">
        <v>127</v>
      </c>
    </row>
    <row r="17" spans="1:78" ht="16.5">
      <c r="A17" s="124" t="str">
        <f t="shared" si="1"/>
        <v>청룡교통</v>
      </c>
      <c r="B17" s="125" t="str">
        <f t="shared" si="2"/>
        <v>김인구</v>
      </c>
      <c r="C17" s="126" t="str">
        <f t="shared" si="3"/>
        <v>F</v>
      </c>
      <c r="D17" s="127">
        <f t="shared" si="4"/>
        <v>0.72276772267798173</v>
      </c>
      <c r="E17" s="128">
        <f t="shared" si="5"/>
        <v>1567</v>
      </c>
      <c r="F17" s="129" t="str">
        <f t="shared" si="6"/>
        <v>44</v>
      </c>
      <c r="G17" s="130" t="str">
        <f t="shared" si="7"/>
        <v>73아1052</v>
      </c>
      <c r="H17" s="131">
        <f t="shared" si="8"/>
        <v>2</v>
      </c>
      <c r="I17" s="132">
        <f t="shared" si="9"/>
        <v>2066.3919999999998</v>
      </c>
      <c r="J17" s="133">
        <f t="shared" si="10"/>
        <v>3.1713185325888051E-2</v>
      </c>
      <c r="K17" s="133">
        <f t="shared" si="11"/>
        <v>0.38100916048768863</v>
      </c>
      <c r="L17" s="133">
        <f t="shared" si="12"/>
        <v>0.18147573161336283</v>
      </c>
      <c r="M17" s="134">
        <f t="shared" si="13"/>
        <v>13.29</v>
      </c>
      <c r="N17" s="135">
        <f t="shared" si="14"/>
        <v>0</v>
      </c>
      <c r="O17" s="135">
        <f t="shared" si="15"/>
        <v>10.114247441918089</v>
      </c>
      <c r="P17" s="217">
        <f t="shared" si="16"/>
        <v>67</v>
      </c>
      <c r="Q17" s="218">
        <f t="shared" si="17"/>
        <v>0</v>
      </c>
      <c r="R17" s="218">
        <f t="shared" si="18"/>
        <v>209</v>
      </c>
      <c r="T17">
        <v>532</v>
      </c>
      <c r="U17">
        <v>1567</v>
      </c>
      <c r="V17" t="s">
        <v>342</v>
      </c>
      <c r="W17">
        <v>2066.3919999999998</v>
      </c>
      <c r="X17">
        <v>1100.269</v>
      </c>
      <c r="Y17">
        <v>1.8779999999999999</v>
      </c>
      <c r="Z17">
        <v>13.29</v>
      </c>
      <c r="AA17">
        <v>128.135536</v>
      </c>
      <c r="AB17">
        <v>4.0635859999999999</v>
      </c>
      <c r="AC17">
        <v>48.820813000000001</v>
      </c>
      <c r="AD17" s="1">
        <v>375</v>
      </c>
      <c r="AE17">
        <v>0</v>
      </c>
      <c r="AF17">
        <v>209</v>
      </c>
      <c r="AG17">
        <v>100</v>
      </c>
      <c r="AH17">
        <v>16.126611</v>
      </c>
      <c r="AI17">
        <v>3207.9</v>
      </c>
      <c r="AJ17">
        <v>109.3</v>
      </c>
      <c r="AK17">
        <v>67</v>
      </c>
      <c r="AL17">
        <v>42038</v>
      </c>
      <c r="AM17">
        <v>0.72276772267798173</v>
      </c>
      <c r="AN17" t="s">
        <v>70</v>
      </c>
      <c r="AO17">
        <v>1921.348</v>
      </c>
      <c r="AP17" t="s">
        <v>384</v>
      </c>
      <c r="AQ17" t="s">
        <v>118</v>
      </c>
      <c r="AR17" t="s">
        <v>121</v>
      </c>
      <c r="AS17" t="s">
        <v>118</v>
      </c>
      <c r="AT17" t="s">
        <v>121</v>
      </c>
      <c r="AU17" t="s">
        <v>186</v>
      </c>
      <c r="AV17" t="s">
        <v>342</v>
      </c>
      <c r="AW17" t="s">
        <v>70</v>
      </c>
      <c r="AX17">
        <v>1567</v>
      </c>
      <c r="AY17" t="s">
        <v>298</v>
      </c>
      <c r="AZ17">
        <v>2</v>
      </c>
      <c r="BA17" t="s">
        <v>303</v>
      </c>
      <c r="BB17">
        <v>2</v>
      </c>
      <c r="BC17">
        <v>1</v>
      </c>
      <c r="BE17" t="s">
        <v>70</v>
      </c>
      <c r="BF17">
        <v>0</v>
      </c>
      <c r="BG17" t="s">
        <v>235</v>
      </c>
      <c r="BI17" t="s">
        <v>118</v>
      </c>
      <c r="BJ17" t="s">
        <v>342</v>
      </c>
      <c r="BK17" t="s">
        <v>70</v>
      </c>
      <c r="BL17">
        <v>0.72276772267798173</v>
      </c>
      <c r="BM17">
        <v>1567</v>
      </c>
      <c r="BN17" t="s">
        <v>121</v>
      </c>
      <c r="BO17" t="s">
        <v>186</v>
      </c>
      <c r="BP17">
        <v>2</v>
      </c>
      <c r="BQ17">
        <v>2066.3919999999998</v>
      </c>
      <c r="BR17">
        <v>3.1713185325888051E-2</v>
      </c>
      <c r="BS17">
        <v>0.38100916048768863</v>
      </c>
      <c r="BT17">
        <v>0.18147573161336283</v>
      </c>
      <c r="BU17">
        <v>13.29</v>
      </c>
      <c r="BV17">
        <v>0</v>
      </c>
      <c r="BW17">
        <v>10.114247441918089</v>
      </c>
      <c r="BX17">
        <v>67</v>
      </c>
      <c r="BY17">
        <v>0</v>
      </c>
      <c r="BZ17">
        <v>209</v>
      </c>
    </row>
    <row r="18" spans="1:78" ht="16.5">
      <c r="A18" s="107" t="str">
        <f t="shared" si="1"/>
        <v>청룡교통</v>
      </c>
      <c r="B18" s="108" t="str">
        <f t="shared" si="2"/>
        <v>김진규</v>
      </c>
      <c r="C18" s="109" t="str">
        <f t="shared" si="3"/>
        <v>S</v>
      </c>
      <c r="D18" s="110">
        <f t="shared" si="4"/>
        <v>1.0669230769230769</v>
      </c>
      <c r="E18" s="111">
        <f t="shared" si="5"/>
        <v>2712</v>
      </c>
      <c r="F18" s="112" t="str">
        <f t="shared" si="6"/>
        <v>44</v>
      </c>
      <c r="G18" s="113" t="str">
        <f t="shared" si="7"/>
        <v>73아1083</v>
      </c>
      <c r="H18" s="114">
        <f t="shared" si="8"/>
        <v>1</v>
      </c>
      <c r="I18" s="115">
        <f t="shared" si="9"/>
        <v>2117.788</v>
      </c>
      <c r="J18" s="116">
        <f t="shared" si="10"/>
        <v>4.4355209194033983E-2</v>
      </c>
      <c r="K18" s="116">
        <f t="shared" si="11"/>
        <v>0.3007266924473726</v>
      </c>
      <c r="L18" s="116">
        <f t="shared" si="12"/>
        <v>0.14260162018105685</v>
      </c>
      <c r="M18" s="117">
        <f t="shared" si="13"/>
        <v>8.3249999999999993</v>
      </c>
      <c r="N18" s="118">
        <f t="shared" si="14"/>
        <v>0</v>
      </c>
      <c r="O18" s="118">
        <f t="shared" si="15"/>
        <v>2.5026112150980175</v>
      </c>
      <c r="P18" s="219">
        <f t="shared" si="16"/>
        <v>35</v>
      </c>
      <c r="Q18" s="220">
        <f t="shared" si="17"/>
        <v>0</v>
      </c>
      <c r="R18" s="220">
        <f t="shared" si="18"/>
        <v>53</v>
      </c>
      <c r="T18">
        <v>532</v>
      </c>
      <c r="U18">
        <v>2712</v>
      </c>
      <c r="V18" t="s">
        <v>199</v>
      </c>
      <c r="W18">
        <v>2117.788</v>
      </c>
      <c r="X18">
        <v>763.54200000000003</v>
      </c>
      <c r="Y18">
        <v>2.774</v>
      </c>
      <c r="Z18">
        <v>8.3249999999999993</v>
      </c>
      <c r="AA18">
        <v>114.116089</v>
      </c>
      <c r="AB18">
        <v>5.0616430000000001</v>
      </c>
      <c r="AC18">
        <v>34.317754000000001</v>
      </c>
      <c r="AD18" s="1">
        <v>302</v>
      </c>
      <c r="AE18">
        <v>0</v>
      </c>
      <c r="AF18">
        <v>53</v>
      </c>
      <c r="AG18">
        <v>81</v>
      </c>
      <c r="AH18">
        <v>18.558188999999999</v>
      </c>
      <c r="AI18">
        <v>1517.8</v>
      </c>
      <c r="AJ18">
        <v>0</v>
      </c>
      <c r="AK18">
        <v>35</v>
      </c>
      <c r="AL18">
        <v>9344</v>
      </c>
      <c r="AM18">
        <v>1.0669230769230769</v>
      </c>
      <c r="AN18" t="s">
        <v>71</v>
      </c>
      <c r="AO18">
        <v>2117.788</v>
      </c>
      <c r="AP18" t="s">
        <v>385</v>
      </c>
      <c r="AQ18" t="s">
        <v>118</v>
      </c>
      <c r="AR18" t="s">
        <v>121</v>
      </c>
      <c r="AS18" t="s">
        <v>118</v>
      </c>
      <c r="AT18" t="s">
        <v>121</v>
      </c>
      <c r="AU18" t="s">
        <v>190</v>
      </c>
      <c r="AV18" t="s">
        <v>199</v>
      </c>
      <c r="AW18" t="s">
        <v>71</v>
      </c>
      <c r="AX18">
        <v>2712</v>
      </c>
      <c r="AY18" t="s">
        <v>289</v>
      </c>
      <c r="AZ18">
        <v>2</v>
      </c>
      <c r="BA18" t="s">
        <v>300</v>
      </c>
      <c r="BB18">
        <v>1</v>
      </c>
      <c r="BC18">
        <v>1</v>
      </c>
      <c r="BE18" t="s">
        <v>71</v>
      </c>
      <c r="BF18">
        <v>0</v>
      </c>
      <c r="BG18" t="s">
        <v>235</v>
      </c>
      <c r="BI18" t="s">
        <v>118</v>
      </c>
      <c r="BJ18" t="s">
        <v>199</v>
      </c>
      <c r="BK18" t="s">
        <v>71</v>
      </c>
      <c r="BL18">
        <v>1.0669230769230769</v>
      </c>
      <c r="BM18">
        <v>2712</v>
      </c>
      <c r="BN18" t="s">
        <v>121</v>
      </c>
      <c r="BO18" t="s">
        <v>190</v>
      </c>
      <c r="BP18">
        <v>1</v>
      </c>
      <c r="BQ18">
        <v>2117.788</v>
      </c>
      <c r="BR18">
        <v>4.4355209194033983E-2</v>
      </c>
      <c r="BS18">
        <v>0.3007266924473726</v>
      </c>
      <c r="BT18">
        <v>0.14260162018105685</v>
      </c>
      <c r="BU18">
        <v>8.3249999999999993</v>
      </c>
      <c r="BV18">
        <v>0</v>
      </c>
      <c r="BW18">
        <v>2.5026112150980175</v>
      </c>
      <c r="BX18">
        <v>35</v>
      </c>
      <c r="BY18">
        <v>0</v>
      </c>
      <c r="BZ18">
        <v>53</v>
      </c>
    </row>
    <row r="19" spans="1:78" ht="16.5">
      <c r="A19" s="124" t="str">
        <f t="shared" si="1"/>
        <v>청룡교통</v>
      </c>
      <c r="B19" s="125" t="str">
        <f t="shared" si="2"/>
        <v>김창선</v>
      </c>
      <c r="C19" s="126" t="str">
        <f t="shared" si="3"/>
        <v>D</v>
      </c>
      <c r="D19" s="127">
        <f t="shared" si="4"/>
        <v>0.84772727272727266</v>
      </c>
      <c r="E19" s="128">
        <f t="shared" si="5"/>
        <v>4434</v>
      </c>
      <c r="F19" s="129" t="str">
        <f t="shared" si="6"/>
        <v>43</v>
      </c>
      <c r="G19" s="130" t="str">
        <f t="shared" si="7"/>
        <v>73아1151</v>
      </c>
      <c r="H19" s="131">
        <f t="shared" si="8"/>
        <v>1</v>
      </c>
      <c r="I19" s="132">
        <f t="shared" si="9"/>
        <v>2028.576</v>
      </c>
      <c r="J19" s="133">
        <f t="shared" si="10"/>
        <v>6.1969640256054051E-3</v>
      </c>
      <c r="K19" s="133">
        <f t="shared" si="11"/>
        <v>0.34567237075226315</v>
      </c>
      <c r="L19" s="133">
        <f t="shared" si="12"/>
        <v>0.22725300900730364</v>
      </c>
      <c r="M19" s="134">
        <f t="shared" si="13"/>
        <v>14.477</v>
      </c>
      <c r="N19" s="135">
        <f t="shared" si="14"/>
        <v>0</v>
      </c>
      <c r="O19" s="135">
        <f t="shared" si="15"/>
        <v>11.929550581294464</v>
      </c>
      <c r="P19" s="217">
        <f t="shared" si="16"/>
        <v>2</v>
      </c>
      <c r="Q19" s="218">
        <f t="shared" si="17"/>
        <v>0</v>
      </c>
      <c r="R19" s="218">
        <f t="shared" si="18"/>
        <v>242</v>
      </c>
      <c r="T19">
        <v>532</v>
      </c>
      <c r="U19">
        <v>4434</v>
      </c>
      <c r="V19" t="s">
        <v>343</v>
      </c>
      <c r="W19">
        <v>2028.576</v>
      </c>
      <c r="X19">
        <v>1087.8979999999999</v>
      </c>
      <c r="Y19">
        <v>1.865</v>
      </c>
      <c r="Z19">
        <v>14.477</v>
      </c>
      <c r="AA19">
        <v>112.551081</v>
      </c>
      <c r="AB19">
        <v>0.69747499999999996</v>
      </c>
      <c r="AC19">
        <v>38.905799000000002</v>
      </c>
      <c r="AD19" s="1">
        <v>461</v>
      </c>
      <c r="AE19">
        <v>0</v>
      </c>
      <c r="AF19">
        <v>242</v>
      </c>
      <c r="AG19">
        <v>86</v>
      </c>
      <c r="AH19">
        <v>18.023602</v>
      </c>
      <c r="AI19">
        <v>1444.5</v>
      </c>
      <c r="AJ19">
        <v>0</v>
      </c>
      <c r="AK19">
        <v>2</v>
      </c>
      <c r="AL19">
        <v>496</v>
      </c>
      <c r="AM19">
        <v>0.84772727272727266</v>
      </c>
      <c r="AN19" t="s">
        <v>67</v>
      </c>
      <c r="AO19">
        <v>2028.576</v>
      </c>
      <c r="AP19" t="s">
        <v>386</v>
      </c>
      <c r="AQ19" t="s">
        <v>118</v>
      </c>
      <c r="AR19" t="s">
        <v>119</v>
      </c>
      <c r="AS19" t="s">
        <v>118</v>
      </c>
      <c r="AT19" t="s">
        <v>119</v>
      </c>
      <c r="AU19" t="s">
        <v>177</v>
      </c>
      <c r="AV19" t="s">
        <v>343</v>
      </c>
      <c r="AW19" t="s">
        <v>67</v>
      </c>
      <c r="AX19">
        <v>4434</v>
      </c>
      <c r="AY19" t="s">
        <v>293</v>
      </c>
      <c r="AZ19">
        <v>1</v>
      </c>
      <c r="BA19" t="s">
        <v>247</v>
      </c>
      <c r="BB19">
        <v>1</v>
      </c>
      <c r="BC19">
        <v>1</v>
      </c>
      <c r="BE19" t="s">
        <v>69</v>
      </c>
      <c r="BF19">
        <v>-1</v>
      </c>
      <c r="BG19" t="s">
        <v>236</v>
      </c>
      <c r="BI19" t="s">
        <v>118</v>
      </c>
      <c r="BJ19" t="s">
        <v>343</v>
      </c>
      <c r="BK19" t="s">
        <v>67</v>
      </c>
      <c r="BL19">
        <v>0.84772727272727266</v>
      </c>
      <c r="BM19">
        <v>4434</v>
      </c>
      <c r="BN19" t="s">
        <v>119</v>
      </c>
      <c r="BO19" t="s">
        <v>177</v>
      </c>
      <c r="BP19">
        <v>1</v>
      </c>
      <c r="BQ19">
        <v>2028.576</v>
      </c>
      <c r="BR19">
        <v>6.1969640256054051E-3</v>
      </c>
      <c r="BS19">
        <v>0.34567237075226315</v>
      </c>
      <c r="BT19">
        <v>0.22725300900730364</v>
      </c>
      <c r="BU19">
        <v>14.477</v>
      </c>
      <c r="BV19">
        <v>0</v>
      </c>
      <c r="BW19">
        <v>11.929550581294464</v>
      </c>
      <c r="BX19">
        <v>2</v>
      </c>
      <c r="BY19">
        <v>0</v>
      </c>
      <c r="BZ19">
        <v>242</v>
      </c>
    </row>
    <row r="20" spans="1:78" ht="16.5">
      <c r="A20" s="107" t="str">
        <f t="shared" si="1"/>
        <v>청룡교통</v>
      </c>
      <c r="B20" s="108" t="str">
        <f t="shared" si="2"/>
        <v>김태훈</v>
      </c>
      <c r="C20" s="109" t="str">
        <f t="shared" si="3"/>
        <v>F</v>
      </c>
      <c r="D20" s="110">
        <f t="shared" si="4"/>
        <v>0.78869565217391313</v>
      </c>
      <c r="E20" s="111">
        <f t="shared" si="5"/>
        <v>7264</v>
      </c>
      <c r="F20" s="112" t="str">
        <f t="shared" si="6"/>
        <v>43-1</v>
      </c>
      <c r="G20" s="113" t="str">
        <f t="shared" si="7"/>
        <v>73아1049</v>
      </c>
      <c r="H20" s="114">
        <f t="shared" si="8"/>
        <v>1</v>
      </c>
      <c r="I20" s="115">
        <f t="shared" si="9"/>
        <v>1650.046</v>
      </c>
      <c r="J20" s="116">
        <f t="shared" si="10"/>
        <v>5.3323572004815127E-3</v>
      </c>
      <c r="K20" s="116">
        <f t="shared" si="11"/>
        <v>0.48949542830015541</v>
      </c>
      <c r="L20" s="116">
        <f t="shared" si="12"/>
        <v>0.2102971674729068</v>
      </c>
      <c r="M20" s="117">
        <f t="shared" si="13"/>
        <v>16.457000000000001</v>
      </c>
      <c r="N20" s="118">
        <f t="shared" si="14"/>
        <v>0.36362622617793683</v>
      </c>
      <c r="O20" s="118">
        <f t="shared" si="15"/>
        <v>16.060158322858879</v>
      </c>
      <c r="P20" s="219">
        <f t="shared" si="16"/>
        <v>96</v>
      </c>
      <c r="Q20" s="220">
        <f t="shared" si="17"/>
        <v>6</v>
      </c>
      <c r="R20" s="220">
        <f t="shared" si="18"/>
        <v>265</v>
      </c>
      <c r="T20">
        <v>532</v>
      </c>
      <c r="U20">
        <v>7264</v>
      </c>
      <c r="V20" t="s">
        <v>344</v>
      </c>
      <c r="W20">
        <v>1650.046</v>
      </c>
      <c r="X20">
        <v>909.73500000000001</v>
      </c>
      <c r="Y20">
        <v>1.8140000000000001</v>
      </c>
      <c r="Z20">
        <v>16.457000000000001</v>
      </c>
      <c r="AA20">
        <v>122.10359800000001</v>
      </c>
      <c r="AB20">
        <v>0.65110000000000001</v>
      </c>
      <c r="AC20">
        <v>59.769153000000003</v>
      </c>
      <c r="AD20" s="1">
        <v>347</v>
      </c>
      <c r="AE20">
        <v>6</v>
      </c>
      <c r="AF20">
        <v>265</v>
      </c>
      <c r="AG20">
        <v>96</v>
      </c>
      <c r="AH20">
        <v>13.513491999999999</v>
      </c>
      <c r="AI20">
        <v>4265.8999999999996</v>
      </c>
      <c r="AJ20">
        <v>179.3</v>
      </c>
      <c r="AK20">
        <v>96</v>
      </c>
      <c r="AL20">
        <v>63842</v>
      </c>
      <c r="AM20">
        <v>0.78869565217391313</v>
      </c>
      <c r="AN20" t="s">
        <v>70</v>
      </c>
      <c r="AO20">
        <v>1650.046</v>
      </c>
      <c r="AP20" t="s">
        <v>387</v>
      </c>
      <c r="AQ20" t="s">
        <v>118</v>
      </c>
      <c r="AR20" t="s">
        <v>120</v>
      </c>
      <c r="AS20" t="s">
        <v>118</v>
      </c>
      <c r="AT20" t="s">
        <v>120</v>
      </c>
      <c r="AU20" t="s">
        <v>180</v>
      </c>
      <c r="AV20" t="s">
        <v>344</v>
      </c>
      <c r="AW20" t="s">
        <v>70</v>
      </c>
      <c r="AX20">
        <v>7264</v>
      </c>
      <c r="AY20" t="s">
        <v>288</v>
      </c>
      <c r="AZ20">
        <v>1</v>
      </c>
      <c r="BA20" t="s">
        <v>269</v>
      </c>
      <c r="BB20">
        <v>1</v>
      </c>
      <c r="BC20">
        <v>1</v>
      </c>
      <c r="BE20" t="s">
        <v>70</v>
      </c>
      <c r="BF20">
        <v>0</v>
      </c>
      <c r="BG20" t="s">
        <v>235</v>
      </c>
      <c r="BI20" t="s">
        <v>118</v>
      </c>
      <c r="BJ20" t="s">
        <v>344</v>
      </c>
      <c r="BK20" t="s">
        <v>70</v>
      </c>
      <c r="BL20">
        <v>0.78869565217391313</v>
      </c>
      <c r="BM20">
        <v>7264</v>
      </c>
      <c r="BN20" t="s">
        <v>120</v>
      </c>
      <c r="BO20" t="s">
        <v>180</v>
      </c>
      <c r="BP20">
        <v>1</v>
      </c>
      <c r="BQ20">
        <v>1650.046</v>
      </c>
      <c r="BR20">
        <v>5.3323572004815127E-3</v>
      </c>
      <c r="BS20">
        <v>0.48949542830015541</v>
      </c>
      <c r="BT20">
        <v>0.2102971674729068</v>
      </c>
      <c r="BU20">
        <v>16.457000000000001</v>
      </c>
      <c r="BV20">
        <v>0.36362622617793683</v>
      </c>
      <c r="BW20">
        <v>16.060158322858879</v>
      </c>
      <c r="BX20">
        <v>96</v>
      </c>
      <c r="BY20">
        <v>6</v>
      </c>
      <c r="BZ20">
        <v>265</v>
      </c>
    </row>
    <row r="21" spans="1:78" ht="16.5">
      <c r="A21" s="124" t="str">
        <f t="shared" si="1"/>
        <v>청룡교통</v>
      </c>
      <c r="B21" s="125" t="str">
        <f t="shared" si="2"/>
        <v>김호준</v>
      </c>
      <c r="C21" s="126" t="str">
        <f t="shared" si="3"/>
        <v>A</v>
      </c>
      <c r="D21" s="127">
        <f t="shared" si="4"/>
        <v>0.95597394357593268</v>
      </c>
      <c r="E21" s="128">
        <f t="shared" si="5"/>
        <v>3254</v>
      </c>
      <c r="F21" s="129" t="str">
        <f t="shared" si="6"/>
        <v>44</v>
      </c>
      <c r="G21" s="130" t="str">
        <f t="shared" si="7"/>
        <v>73아1054</v>
      </c>
      <c r="H21" s="131">
        <f t="shared" si="8"/>
        <v>7</v>
      </c>
      <c r="I21" s="132">
        <f t="shared" si="9"/>
        <v>940.78899999999999</v>
      </c>
      <c r="J21" s="133">
        <f t="shared" si="10"/>
        <v>3.1490742422102862E-2</v>
      </c>
      <c r="K21" s="133">
        <f t="shared" si="11"/>
        <v>0.36580162930602345</v>
      </c>
      <c r="L21" s="133">
        <f t="shared" si="12"/>
        <v>0.16262945251273134</v>
      </c>
      <c r="M21" s="134">
        <f t="shared" si="13"/>
        <v>10.558</v>
      </c>
      <c r="N21" s="135">
        <f t="shared" si="14"/>
        <v>0</v>
      </c>
      <c r="O21" s="135">
        <f t="shared" si="15"/>
        <v>2.5510502354938249</v>
      </c>
      <c r="P21" s="217">
        <f t="shared" si="16"/>
        <v>16</v>
      </c>
      <c r="Q21" s="218">
        <f t="shared" si="17"/>
        <v>0</v>
      </c>
      <c r="R21" s="218">
        <f t="shared" si="18"/>
        <v>24</v>
      </c>
      <c r="T21">
        <v>532</v>
      </c>
      <c r="U21">
        <v>3254</v>
      </c>
      <c r="V21" t="s">
        <v>200</v>
      </c>
      <c r="W21">
        <v>940.78899999999999</v>
      </c>
      <c r="X21">
        <v>415.14499999999998</v>
      </c>
      <c r="Y21">
        <v>2.266</v>
      </c>
      <c r="Z21">
        <v>10.558</v>
      </c>
      <c r="AA21">
        <v>57.212211000000003</v>
      </c>
      <c r="AB21">
        <v>1.801655</v>
      </c>
      <c r="AC21">
        <v>20.928319999999999</v>
      </c>
      <c r="AD21" s="1">
        <v>153</v>
      </c>
      <c r="AE21">
        <v>0</v>
      </c>
      <c r="AF21">
        <v>24</v>
      </c>
      <c r="AG21">
        <v>73</v>
      </c>
      <c r="AH21">
        <v>16.443849</v>
      </c>
      <c r="AI21">
        <v>692.3</v>
      </c>
      <c r="AJ21">
        <v>0</v>
      </c>
      <c r="AK21">
        <v>16</v>
      </c>
      <c r="AL21">
        <v>7066</v>
      </c>
      <c r="AM21">
        <v>0.95597394357593268</v>
      </c>
      <c r="AN21" t="s">
        <v>66</v>
      </c>
      <c r="AO21">
        <v>145.21700000000001</v>
      </c>
      <c r="AP21" t="s">
        <v>388</v>
      </c>
      <c r="AQ21" t="s">
        <v>118</v>
      </c>
      <c r="AR21" t="s">
        <v>121</v>
      </c>
      <c r="AS21" t="s">
        <v>118</v>
      </c>
      <c r="AT21" t="s">
        <v>121</v>
      </c>
      <c r="AU21" t="s">
        <v>187</v>
      </c>
      <c r="AV21" t="s">
        <v>200</v>
      </c>
      <c r="AW21" t="s">
        <v>66</v>
      </c>
      <c r="AX21">
        <v>3254</v>
      </c>
      <c r="AY21" t="s">
        <v>349</v>
      </c>
      <c r="AZ21">
        <v>1</v>
      </c>
      <c r="BA21" t="s">
        <v>341</v>
      </c>
      <c r="BB21">
        <v>7</v>
      </c>
      <c r="BC21">
        <v>1</v>
      </c>
      <c r="BE21" t="s">
        <v>68</v>
      </c>
      <c r="BF21">
        <v>1</v>
      </c>
      <c r="BG21" t="s">
        <v>234</v>
      </c>
      <c r="BI21" t="s">
        <v>118</v>
      </c>
      <c r="BJ21" t="s">
        <v>200</v>
      </c>
      <c r="BK21" t="s">
        <v>66</v>
      </c>
      <c r="BL21">
        <v>0.95597394357593268</v>
      </c>
      <c r="BM21">
        <v>3254</v>
      </c>
      <c r="BN21" t="s">
        <v>121</v>
      </c>
      <c r="BO21" t="s">
        <v>187</v>
      </c>
      <c r="BP21">
        <v>7</v>
      </c>
      <c r="BQ21">
        <v>940.78899999999999</v>
      </c>
      <c r="BR21">
        <v>3.1490742422102862E-2</v>
      </c>
      <c r="BS21">
        <v>0.36580162930602345</v>
      </c>
      <c r="BT21">
        <v>0.16262945251273134</v>
      </c>
      <c r="BU21">
        <v>10.558</v>
      </c>
      <c r="BV21">
        <v>0</v>
      </c>
      <c r="BW21">
        <v>2.5510502354938249</v>
      </c>
      <c r="BX21">
        <v>16</v>
      </c>
      <c r="BY21">
        <v>0</v>
      </c>
      <c r="BZ21">
        <v>24</v>
      </c>
    </row>
    <row r="22" spans="1:78" ht="16.5">
      <c r="A22" s="107" t="str">
        <f t="shared" si="1"/>
        <v>청룡교통</v>
      </c>
      <c r="B22" s="108" t="str">
        <f t="shared" si="2"/>
        <v>김효원</v>
      </c>
      <c r="C22" s="109" t="str">
        <f t="shared" si="3"/>
        <v>F</v>
      </c>
      <c r="D22" s="110">
        <f t="shared" si="4"/>
        <v>0.79500000000000004</v>
      </c>
      <c r="E22" s="111">
        <f t="shared" si="5"/>
        <v>5222</v>
      </c>
      <c r="F22" s="112" t="str">
        <f t="shared" si="6"/>
        <v>43</v>
      </c>
      <c r="G22" s="113" t="str">
        <f t="shared" si="7"/>
        <v>73아1151</v>
      </c>
      <c r="H22" s="114">
        <f t="shared" si="8"/>
        <v>1</v>
      </c>
      <c r="I22" s="115">
        <f t="shared" si="9"/>
        <v>1596.9359999999999</v>
      </c>
      <c r="J22" s="116">
        <f t="shared" si="10"/>
        <v>2.3307080116330908E-2</v>
      </c>
      <c r="K22" s="116">
        <f t="shared" si="11"/>
        <v>0.41644832244670571</v>
      </c>
      <c r="L22" s="116">
        <f t="shared" si="12"/>
        <v>0.28366822465020514</v>
      </c>
      <c r="M22" s="117">
        <f t="shared" si="13"/>
        <v>15.393000000000001</v>
      </c>
      <c r="N22" s="118">
        <f t="shared" si="14"/>
        <v>0</v>
      </c>
      <c r="O22" s="118">
        <f t="shared" si="15"/>
        <v>5.3226929570126797</v>
      </c>
      <c r="P22" s="219">
        <f t="shared" si="16"/>
        <v>45</v>
      </c>
      <c r="Q22" s="220">
        <f t="shared" si="17"/>
        <v>0</v>
      </c>
      <c r="R22" s="220">
        <f t="shared" si="18"/>
        <v>85</v>
      </c>
      <c r="T22">
        <v>532</v>
      </c>
      <c r="U22">
        <v>5222</v>
      </c>
      <c r="V22" t="s">
        <v>316</v>
      </c>
      <c r="W22">
        <v>1596.9359999999999</v>
      </c>
      <c r="X22">
        <v>912.95799999999997</v>
      </c>
      <c r="Y22">
        <v>1.7490000000000001</v>
      </c>
      <c r="Z22">
        <v>15.393000000000001</v>
      </c>
      <c r="AA22">
        <v>104.79553799999999</v>
      </c>
      <c r="AB22">
        <v>2.4424779999999999</v>
      </c>
      <c r="AC22">
        <v>43.641925999999998</v>
      </c>
      <c r="AD22" s="1">
        <v>453</v>
      </c>
      <c r="AE22">
        <v>0</v>
      </c>
      <c r="AF22">
        <v>85</v>
      </c>
      <c r="AG22">
        <v>88</v>
      </c>
      <c r="AH22">
        <v>15.238587000000001</v>
      </c>
      <c r="AI22">
        <v>2514.5</v>
      </c>
      <c r="AJ22">
        <v>55.2</v>
      </c>
      <c r="AK22">
        <v>45</v>
      </c>
      <c r="AL22">
        <v>27084</v>
      </c>
      <c r="AM22">
        <v>0.79500000000000004</v>
      </c>
      <c r="AN22" t="s">
        <v>70</v>
      </c>
      <c r="AO22">
        <v>1596.9359999999999</v>
      </c>
      <c r="AP22" t="s">
        <v>389</v>
      </c>
      <c r="AQ22" t="s">
        <v>118</v>
      </c>
      <c r="AR22" t="s">
        <v>119</v>
      </c>
      <c r="AS22" t="s">
        <v>118</v>
      </c>
      <c r="AT22" t="s">
        <v>119</v>
      </c>
      <c r="AU22" t="s">
        <v>177</v>
      </c>
      <c r="AV22" t="s">
        <v>316</v>
      </c>
      <c r="AW22" t="s">
        <v>70</v>
      </c>
      <c r="AX22">
        <v>5222</v>
      </c>
      <c r="AY22" t="s">
        <v>292</v>
      </c>
      <c r="AZ22">
        <v>1</v>
      </c>
      <c r="BA22" t="s">
        <v>264</v>
      </c>
      <c r="BB22">
        <v>1</v>
      </c>
      <c r="BC22">
        <v>1</v>
      </c>
      <c r="BE22" t="s">
        <v>70</v>
      </c>
      <c r="BF22">
        <v>0</v>
      </c>
      <c r="BG22" t="s">
        <v>235</v>
      </c>
      <c r="BI22" t="s">
        <v>118</v>
      </c>
      <c r="BJ22" t="s">
        <v>316</v>
      </c>
      <c r="BK22" t="s">
        <v>70</v>
      </c>
      <c r="BL22">
        <v>0.79500000000000004</v>
      </c>
      <c r="BM22">
        <v>5222</v>
      </c>
      <c r="BN22" t="s">
        <v>119</v>
      </c>
      <c r="BO22" t="s">
        <v>177</v>
      </c>
      <c r="BP22">
        <v>1</v>
      </c>
      <c r="BQ22">
        <v>1596.9359999999999</v>
      </c>
      <c r="BR22">
        <v>2.3307080116330908E-2</v>
      </c>
      <c r="BS22">
        <v>0.41644832244670571</v>
      </c>
      <c r="BT22">
        <v>0.28366822465020514</v>
      </c>
      <c r="BU22">
        <v>15.393000000000001</v>
      </c>
      <c r="BV22">
        <v>0</v>
      </c>
      <c r="BW22">
        <v>5.3226929570126797</v>
      </c>
      <c r="BX22">
        <v>45</v>
      </c>
      <c r="BY22">
        <v>0</v>
      </c>
      <c r="BZ22">
        <v>85</v>
      </c>
    </row>
    <row r="23" spans="1:78" ht="16.5">
      <c r="A23" s="124" t="str">
        <f t="shared" si="1"/>
        <v>청룡교통</v>
      </c>
      <c r="B23" s="125" t="str">
        <f t="shared" si="2"/>
        <v>나진철</v>
      </c>
      <c r="C23" s="126" t="str">
        <f t="shared" si="3"/>
        <v>D</v>
      </c>
      <c r="D23" s="127">
        <f t="shared" si="4"/>
        <v>0.82713442647388957</v>
      </c>
      <c r="E23" s="128">
        <f t="shared" si="5"/>
        <v>7069</v>
      </c>
      <c r="F23" s="129" t="str">
        <f t="shared" si="6"/>
        <v>43</v>
      </c>
      <c r="G23" s="130" t="str">
        <f t="shared" si="7"/>
        <v>73아1040</v>
      </c>
      <c r="H23" s="131">
        <f t="shared" si="8"/>
        <v>6</v>
      </c>
      <c r="I23" s="132">
        <f t="shared" si="9"/>
        <v>956.85799999999995</v>
      </c>
      <c r="J23" s="133">
        <f t="shared" si="10"/>
        <v>1.2872058879462625E-2</v>
      </c>
      <c r="K23" s="133">
        <f t="shared" si="11"/>
        <v>0.46661396991031062</v>
      </c>
      <c r="L23" s="133">
        <f t="shared" si="12"/>
        <v>0.18811568696713621</v>
      </c>
      <c r="M23" s="134">
        <f t="shared" si="13"/>
        <v>15.586</v>
      </c>
      <c r="N23" s="135">
        <f t="shared" si="14"/>
        <v>0.10450871498174233</v>
      </c>
      <c r="O23" s="135">
        <f t="shared" si="15"/>
        <v>15.67630724726135</v>
      </c>
      <c r="P23" s="217">
        <f t="shared" si="16"/>
        <v>40</v>
      </c>
      <c r="Q23" s="218">
        <f t="shared" si="17"/>
        <v>1</v>
      </c>
      <c r="R23" s="218">
        <f t="shared" si="18"/>
        <v>150</v>
      </c>
      <c r="T23">
        <v>532</v>
      </c>
      <c r="U23">
        <v>7069</v>
      </c>
      <c r="V23" t="s">
        <v>201</v>
      </c>
      <c r="W23">
        <v>956.85799999999995</v>
      </c>
      <c r="X23">
        <v>515.77499999999998</v>
      </c>
      <c r="Y23">
        <v>1.855</v>
      </c>
      <c r="Z23">
        <v>15.586</v>
      </c>
      <c r="AA23">
        <v>66.465823999999998</v>
      </c>
      <c r="AB23">
        <v>0.85555199999999998</v>
      </c>
      <c r="AC23">
        <v>31.013881999999999</v>
      </c>
      <c r="AD23" s="1">
        <v>180</v>
      </c>
      <c r="AE23">
        <v>1</v>
      </c>
      <c r="AF23">
        <v>150</v>
      </c>
      <c r="AG23">
        <v>88</v>
      </c>
      <c r="AH23">
        <v>14.396240000000001</v>
      </c>
      <c r="AI23">
        <v>1694</v>
      </c>
      <c r="AJ23">
        <v>66.5</v>
      </c>
      <c r="AK23">
        <v>40</v>
      </c>
      <c r="AL23">
        <v>27715</v>
      </c>
      <c r="AM23">
        <v>0.82713442647388957</v>
      </c>
      <c r="AN23" t="s">
        <v>67</v>
      </c>
      <c r="AO23">
        <v>255.83500000000001</v>
      </c>
      <c r="AP23" t="s">
        <v>390</v>
      </c>
      <c r="AQ23" t="s">
        <v>118</v>
      </c>
      <c r="AR23" t="s">
        <v>119</v>
      </c>
      <c r="AS23" t="s">
        <v>118</v>
      </c>
      <c r="AT23" t="s">
        <v>119</v>
      </c>
      <c r="AU23" t="s">
        <v>169</v>
      </c>
      <c r="AV23" t="s">
        <v>201</v>
      </c>
      <c r="AW23" t="s">
        <v>67</v>
      </c>
      <c r="AX23">
        <v>7069</v>
      </c>
      <c r="AY23" t="s">
        <v>293</v>
      </c>
      <c r="AZ23">
        <v>6</v>
      </c>
      <c r="BA23" t="s">
        <v>391</v>
      </c>
      <c r="BB23">
        <v>6</v>
      </c>
      <c r="BC23">
        <v>1</v>
      </c>
      <c r="BE23" t="s">
        <v>69</v>
      </c>
      <c r="BF23">
        <v>-1</v>
      </c>
      <c r="BG23" t="s">
        <v>236</v>
      </c>
      <c r="BI23" t="s">
        <v>118</v>
      </c>
      <c r="BJ23" t="s">
        <v>201</v>
      </c>
      <c r="BK23" t="s">
        <v>67</v>
      </c>
      <c r="BL23">
        <v>0.82713442647388957</v>
      </c>
      <c r="BM23">
        <v>7069</v>
      </c>
      <c r="BN23" t="s">
        <v>119</v>
      </c>
      <c r="BO23" t="s">
        <v>169</v>
      </c>
      <c r="BP23">
        <v>6</v>
      </c>
      <c r="BQ23">
        <v>956.85799999999995</v>
      </c>
      <c r="BR23">
        <v>1.2872058879462625E-2</v>
      </c>
      <c r="BS23">
        <v>0.46661396991031062</v>
      </c>
      <c r="BT23">
        <v>0.18811568696713621</v>
      </c>
      <c r="BU23">
        <v>15.586</v>
      </c>
      <c r="BV23">
        <v>0.10450871498174233</v>
      </c>
      <c r="BW23">
        <v>15.67630724726135</v>
      </c>
      <c r="BX23">
        <v>40</v>
      </c>
      <c r="BY23">
        <v>1</v>
      </c>
      <c r="BZ23">
        <v>150</v>
      </c>
    </row>
    <row r="24" spans="1:78" ht="16.5">
      <c r="A24" s="107" t="str">
        <f t="shared" si="1"/>
        <v>청룡교통</v>
      </c>
      <c r="B24" s="108" t="str">
        <f t="shared" si="2"/>
        <v>류광민</v>
      </c>
      <c r="C24" s="109" t="str">
        <f t="shared" si="3"/>
        <v>A</v>
      </c>
      <c r="D24" s="110">
        <f t="shared" si="4"/>
        <v>0.97363636363636352</v>
      </c>
      <c r="E24" s="111">
        <f t="shared" si="5"/>
        <v>1393</v>
      </c>
      <c r="F24" s="112" t="str">
        <f t="shared" si="6"/>
        <v>43</v>
      </c>
      <c r="G24" s="113" t="str">
        <f t="shared" si="7"/>
        <v>73아1058</v>
      </c>
      <c r="H24" s="114">
        <f t="shared" si="8"/>
        <v>1</v>
      </c>
      <c r="I24" s="115">
        <f t="shared" si="9"/>
        <v>1839.394</v>
      </c>
      <c r="J24" s="116">
        <f t="shared" si="10"/>
        <v>6.8336240843155663E-2</v>
      </c>
      <c r="K24" s="116">
        <f t="shared" si="11"/>
        <v>0.34378178271507204</v>
      </c>
      <c r="L24" s="116">
        <f t="shared" si="12"/>
        <v>0.14624381725720537</v>
      </c>
      <c r="M24" s="117">
        <f t="shared" si="13"/>
        <v>12.553000000000001</v>
      </c>
      <c r="N24" s="118">
        <f t="shared" si="14"/>
        <v>0</v>
      </c>
      <c r="O24" s="118">
        <f t="shared" si="15"/>
        <v>20.985172290439134</v>
      </c>
      <c r="P24" s="219">
        <f t="shared" si="16"/>
        <v>14</v>
      </c>
      <c r="Q24" s="220">
        <f t="shared" si="17"/>
        <v>0</v>
      </c>
      <c r="R24" s="220">
        <f t="shared" si="18"/>
        <v>386</v>
      </c>
      <c r="T24">
        <v>532</v>
      </c>
      <c r="U24">
        <v>1393</v>
      </c>
      <c r="V24" t="s">
        <v>202</v>
      </c>
      <c r="W24">
        <v>1839.394</v>
      </c>
      <c r="X24">
        <v>858.66099999999994</v>
      </c>
      <c r="Y24">
        <v>2.1419999999999999</v>
      </c>
      <c r="Z24">
        <v>12.553000000000001</v>
      </c>
      <c r="AA24">
        <v>112.055798</v>
      </c>
      <c r="AB24">
        <v>7.6574720000000003</v>
      </c>
      <c r="AC24">
        <v>38.522742000000001</v>
      </c>
      <c r="AD24" s="1">
        <v>269</v>
      </c>
      <c r="AE24">
        <v>0</v>
      </c>
      <c r="AF24">
        <v>386</v>
      </c>
      <c r="AG24">
        <v>96</v>
      </c>
      <c r="AH24">
        <v>16.414981999999998</v>
      </c>
      <c r="AI24">
        <v>1797.3</v>
      </c>
      <c r="AJ24">
        <v>89.6</v>
      </c>
      <c r="AK24">
        <v>14</v>
      </c>
      <c r="AL24">
        <v>3175</v>
      </c>
      <c r="AM24">
        <v>0.97363636363636352</v>
      </c>
      <c r="AN24" t="s">
        <v>66</v>
      </c>
      <c r="AO24">
        <v>1839.394</v>
      </c>
      <c r="AP24" t="s">
        <v>392</v>
      </c>
      <c r="AQ24" t="s">
        <v>118</v>
      </c>
      <c r="AR24" t="s">
        <v>119</v>
      </c>
      <c r="AS24" t="s">
        <v>118</v>
      </c>
      <c r="AT24" t="s">
        <v>119</v>
      </c>
      <c r="AU24" t="s">
        <v>172</v>
      </c>
      <c r="AV24" t="s">
        <v>202</v>
      </c>
      <c r="AW24" t="s">
        <v>66</v>
      </c>
      <c r="AX24">
        <v>1393</v>
      </c>
      <c r="AY24" t="s">
        <v>284</v>
      </c>
      <c r="AZ24">
        <v>2</v>
      </c>
      <c r="BA24" t="s">
        <v>302</v>
      </c>
      <c r="BB24">
        <v>1</v>
      </c>
      <c r="BC24">
        <v>1</v>
      </c>
      <c r="BE24" t="s">
        <v>66</v>
      </c>
      <c r="BF24">
        <v>0</v>
      </c>
      <c r="BG24" t="s">
        <v>235</v>
      </c>
      <c r="BI24" t="s">
        <v>118</v>
      </c>
      <c r="BJ24" t="s">
        <v>202</v>
      </c>
      <c r="BK24" t="s">
        <v>66</v>
      </c>
      <c r="BL24">
        <v>0.97363636363636352</v>
      </c>
      <c r="BM24">
        <v>1393</v>
      </c>
      <c r="BN24" t="s">
        <v>119</v>
      </c>
      <c r="BO24" t="s">
        <v>172</v>
      </c>
      <c r="BP24">
        <v>1</v>
      </c>
      <c r="BQ24">
        <v>1839.394</v>
      </c>
      <c r="BR24">
        <v>6.8336240843155663E-2</v>
      </c>
      <c r="BS24">
        <v>0.34378178271507204</v>
      </c>
      <c r="BT24">
        <v>0.14624381725720537</v>
      </c>
      <c r="BU24">
        <v>12.553000000000001</v>
      </c>
      <c r="BV24">
        <v>0</v>
      </c>
      <c r="BW24">
        <v>20.985172290439134</v>
      </c>
      <c r="BX24">
        <v>14</v>
      </c>
      <c r="BY24">
        <v>0</v>
      </c>
      <c r="BZ24">
        <v>386</v>
      </c>
    </row>
    <row r="25" spans="1:78" ht="16.5">
      <c r="A25" s="124" t="str">
        <f t="shared" si="1"/>
        <v>청룡교통</v>
      </c>
      <c r="B25" s="125" t="str">
        <f t="shared" si="2"/>
        <v>박승호</v>
      </c>
      <c r="C25" s="126" t="str">
        <f t="shared" si="3"/>
        <v>D</v>
      </c>
      <c r="D25" s="127">
        <f t="shared" si="4"/>
        <v>0.84170561506684949</v>
      </c>
      <c r="E25" s="128">
        <f t="shared" si="5"/>
        <v>4679</v>
      </c>
      <c r="F25" s="129" t="str">
        <f t="shared" si="6"/>
        <v>44</v>
      </c>
      <c r="G25" s="130" t="str">
        <f t="shared" si="7"/>
        <v>73아1081</v>
      </c>
      <c r="H25" s="131">
        <f t="shared" si="8"/>
        <v>5</v>
      </c>
      <c r="I25" s="132">
        <f t="shared" si="9"/>
        <v>1043.8620000000001</v>
      </c>
      <c r="J25" s="133">
        <f t="shared" si="10"/>
        <v>3.6225942418499834E-3</v>
      </c>
      <c r="K25" s="133">
        <f t="shared" si="11"/>
        <v>0.3783808542386341</v>
      </c>
      <c r="L25" s="133">
        <f t="shared" si="12"/>
        <v>0.18105841576760145</v>
      </c>
      <c r="M25" s="134">
        <f t="shared" si="13"/>
        <v>14.956</v>
      </c>
      <c r="N25" s="135">
        <f t="shared" si="14"/>
        <v>0</v>
      </c>
      <c r="O25" s="135">
        <f t="shared" si="15"/>
        <v>51.826774037181153</v>
      </c>
      <c r="P25" s="217">
        <f t="shared" si="16"/>
        <v>15</v>
      </c>
      <c r="Q25" s="218">
        <f t="shared" si="17"/>
        <v>0</v>
      </c>
      <c r="R25" s="218">
        <f t="shared" si="18"/>
        <v>541</v>
      </c>
      <c r="T25">
        <v>532</v>
      </c>
      <c r="U25">
        <v>4679</v>
      </c>
      <c r="V25" t="s">
        <v>203</v>
      </c>
      <c r="W25">
        <v>1043.8620000000001</v>
      </c>
      <c r="X25">
        <v>533.56600000000003</v>
      </c>
      <c r="Y25">
        <v>1.956</v>
      </c>
      <c r="Z25">
        <v>14.956</v>
      </c>
      <c r="AA25">
        <v>57.583043000000004</v>
      </c>
      <c r="AB25">
        <v>0.20860000000000001</v>
      </c>
      <c r="AC25">
        <v>21.788321</v>
      </c>
      <c r="AD25" s="1">
        <v>189</v>
      </c>
      <c r="AE25">
        <v>0</v>
      </c>
      <c r="AF25">
        <v>541</v>
      </c>
      <c r="AG25">
        <v>88</v>
      </c>
      <c r="AH25">
        <v>18.127939999999999</v>
      </c>
      <c r="AI25">
        <v>1496.3</v>
      </c>
      <c r="AJ25">
        <v>26.5</v>
      </c>
      <c r="AK25">
        <v>15</v>
      </c>
      <c r="AL25">
        <v>3261</v>
      </c>
      <c r="AM25">
        <v>0.84170561506684949</v>
      </c>
      <c r="AN25" t="s">
        <v>67</v>
      </c>
      <c r="AO25">
        <v>434.197</v>
      </c>
      <c r="AP25" t="s">
        <v>393</v>
      </c>
      <c r="AQ25" t="s">
        <v>118</v>
      </c>
      <c r="AR25" t="s">
        <v>121</v>
      </c>
      <c r="AS25" t="s">
        <v>118</v>
      </c>
      <c r="AT25" t="s">
        <v>121</v>
      </c>
      <c r="AU25" t="s">
        <v>189</v>
      </c>
      <c r="AV25" t="s">
        <v>203</v>
      </c>
      <c r="AW25" t="s">
        <v>67</v>
      </c>
      <c r="AX25">
        <v>4679</v>
      </c>
      <c r="AY25" t="s">
        <v>279</v>
      </c>
      <c r="AZ25">
        <v>2</v>
      </c>
      <c r="BA25" t="s">
        <v>297</v>
      </c>
      <c r="BB25">
        <v>5</v>
      </c>
      <c r="BC25">
        <v>1</v>
      </c>
      <c r="BE25" t="s">
        <v>67</v>
      </c>
      <c r="BF25">
        <v>0</v>
      </c>
      <c r="BG25" t="s">
        <v>235</v>
      </c>
      <c r="BI25" t="s">
        <v>118</v>
      </c>
      <c r="BJ25" t="s">
        <v>203</v>
      </c>
      <c r="BK25" t="s">
        <v>67</v>
      </c>
      <c r="BL25">
        <v>0.84170561506684949</v>
      </c>
      <c r="BM25">
        <v>4679</v>
      </c>
      <c r="BN25" t="s">
        <v>121</v>
      </c>
      <c r="BO25" t="s">
        <v>189</v>
      </c>
      <c r="BP25">
        <v>5</v>
      </c>
      <c r="BQ25">
        <v>1043.8620000000001</v>
      </c>
      <c r="BR25">
        <v>3.6225942418499834E-3</v>
      </c>
      <c r="BS25">
        <v>0.3783808542386341</v>
      </c>
      <c r="BT25">
        <v>0.18105841576760145</v>
      </c>
      <c r="BU25">
        <v>14.956</v>
      </c>
      <c r="BV25">
        <v>0</v>
      </c>
      <c r="BW25">
        <v>51.826774037181153</v>
      </c>
      <c r="BX25">
        <v>15</v>
      </c>
      <c r="BY25">
        <v>0</v>
      </c>
      <c r="BZ25">
        <v>541</v>
      </c>
    </row>
    <row r="26" spans="1:78" ht="16.5">
      <c r="A26" s="107" t="str">
        <f t="shared" si="1"/>
        <v>청룡교통</v>
      </c>
      <c r="B26" s="108" t="str">
        <f t="shared" si="2"/>
        <v>박완규</v>
      </c>
      <c r="C26" s="109" t="str">
        <f t="shared" si="3"/>
        <v>B</v>
      </c>
      <c r="D26" s="110">
        <f t="shared" si="4"/>
        <v>0.90304347826086961</v>
      </c>
      <c r="E26" s="111">
        <f t="shared" si="5"/>
        <v>4336</v>
      </c>
      <c r="F26" s="112" t="str">
        <f t="shared" si="6"/>
        <v>43-1</v>
      </c>
      <c r="G26" s="113" t="str">
        <f t="shared" si="7"/>
        <v>73아1076</v>
      </c>
      <c r="H26" s="114">
        <f t="shared" si="8"/>
        <v>1</v>
      </c>
      <c r="I26" s="115">
        <f t="shared" si="9"/>
        <v>520.68799999999999</v>
      </c>
      <c r="J26" s="116">
        <f t="shared" si="10"/>
        <v>7.6554100805793833E-4</v>
      </c>
      <c r="K26" s="116">
        <f t="shared" si="11"/>
        <v>0.35124170065670451</v>
      </c>
      <c r="L26" s="116">
        <f t="shared" si="12"/>
        <v>0.19013305472759118</v>
      </c>
      <c r="M26" s="117">
        <f t="shared" si="13"/>
        <v>11.965999999999999</v>
      </c>
      <c r="N26" s="118">
        <f t="shared" si="14"/>
        <v>0.19205359063393049</v>
      </c>
      <c r="O26" s="118">
        <f t="shared" si="15"/>
        <v>3.6490182220446794</v>
      </c>
      <c r="P26" s="219">
        <f t="shared" si="16"/>
        <v>7</v>
      </c>
      <c r="Q26" s="220">
        <f t="shared" si="17"/>
        <v>1</v>
      </c>
      <c r="R26" s="220">
        <f t="shared" si="18"/>
        <v>19</v>
      </c>
      <c r="T26">
        <v>532</v>
      </c>
      <c r="U26">
        <v>4336</v>
      </c>
      <c r="V26" t="s">
        <v>345</v>
      </c>
      <c r="W26">
        <v>520.68799999999999</v>
      </c>
      <c r="X26">
        <v>250.66499999999999</v>
      </c>
      <c r="Y26">
        <v>2.077</v>
      </c>
      <c r="Z26">
        <v>11.965999999999999</v>
      </c>
      <c r="AA26">
        <v>31.202770000000001</v>
      </c>
      <c r="AB26">
        <v>2.3886999999999999E-2</v>
      </c>
      <c r="AC26">
        <v>10.959714</v>
      </c>
      <c r="AD26" s="1">
        <v>99</v>
      </c>
      <c r="AE26">
        <v>1</v>
      </c>
      <c r="AF26">
        <v>19</v>
      </c>
      <c r="AG26">
        <v>91</v>
      </c>
      <c r="AH26">
        <v>16.687235999999999</v>
      </c>
      <c r="AI26">
        <v>341</v>
      </c>
      <c r="AJ26">
        <v>11.6</v>
      </c>
      <c r="AK26">
        <v>7</v>
      </c>
      <c r="AL26">
        <v>1801</v>
      </c>
      <c r="AM26">
        <v>0.90304347826086961</v>
      </c>
      <c r="AN26" t="s">
        <v>68</v>
      </c>
      <c r="AO26">
        <v>520.68799999999999</v>
      </c>
      <c r="AP26" t="s">
        <v>394</v>
      </c>
      <c r="AQ26" t="s">
        <v>118</v>
      </c>
      <c r="AR26" t="s">
        <v>120</v>
      </c>
      <c r="AS26" t="s">
        <v>118</v>
      </c>
      <c r="AT26" t="s">
        <v>120</v>
      </c>
      <c r="AU26" t="s">
        <v>182</v>
      </c>
      <c r="AV26" t="s">
        <v>345</v>
      </c>
      <c r="AW26" t="s">
        <v>68</v>
      </c>
      <c r="AX26">
        <v>4336</v>
      </c>
      <c r="AY26" t="s">
        <v>295</v>
      </c>
      <c r="AZ26">
        <v>5</v>
      </c>
      <c r="BA26" t="s">
        <v>395</v>
      </c>
      <c r="BB26">
        <v>1</v>
      </c>
      <c r="BC26">
        <v>1</v>
      </c>
      <c r="BE26" t="s">
        <v>69</v>
      </c>
      <c r="BF26">
        <v>1</v>
      </c>
      <c r="BG26" t="s">
        <v>234</v>
      </c>
      <c r="BI26" t="s">
        <v>118</v>
      </c>
      <c r="BJ26" t="s">
        <v>345</v>
      </c>
      <c r="BK26" t="s">
        <v>68</v>
      </c>
      <c r="BL26">
        <v>0.90304347826086961</v>
      </c>
      <c r="BM26">
        <v>4336</v>
      </c>
      <c r="BN26" t="s">
        <v>120</v>
      </c>
      <c r="BO26" t="s">
        <v>182</v>
      </c>
      <c r="BP26">
        <v>1</v>
      </c>
      <c r="BQ26">
        <v>520.68799999999999</v>
      </c>
      <c r="BR26">
        <v>7.6554100805793833E-4</v>
      </c>
      <c r="BS26">
        <v>0.35124170065670451</v>
      </c>
      <c r="BT26">
        <v>0.19013305472759118</v>
      </c>
      <c r="BU26">
        <v>11.965999999999999</v>
      </c>
      <c r="BV26">
        <v>0.19205359063393049</v>
      </c>
      <c r="BW26">
        <v>3.6490182220446794</v>
      </c>
      <c r="BX26">
        <v>7</v>
      </c>
      <c r="BY26">
        <v>1</v>
      </c>
      <c r="BZ26">
        <v>19</v>
      </c>
    </row>
    <row r="27" spans="1:78" ht="16.5">
      <c r="A27" s="124" t="str">
        <f t="shared" si="1"/>
        <v>청룡교통</v>
      </c>
      <c r="B27" s="125" t="str">
        <f t="shared" si="2"/>
        <v>박종억</v>
      </c>
      <c r="C27" s="126" t="str">
        <f t="shared" si="3"/>
        <v>D</v>
      </c>
      <c r="D27" s="127">
        <f t="shared" si="4"/>
        <v>0.84709546976898642</v>
      </c>
      <c r="E27" s="128">
        <f t="shared" si="5"/>
        <v>33</v>
      </c>
      <c r="F27" s="129" t="str">
        <f t="shared" si="6"/>
        <v>44</v>
      </c>
      <c r="G27" s="130" t="str">
        <f t="shared" si="7"/>
        <v>73아1052</v>
      </c>
      <c r="H27" s="131">
        <f t="shared" si="8"/>
        <v>2</v>
      </c>
      <c r="I27" s="132">
        <f t="shared" si="9"/>
        <v>1994.405</v>
      </c>
      <c r="J27" s="133">
        <f t="shared" si="10"/>
        <v>6.1980998220382858E-3</v>
      </c>
      <c r="K27" s="133">
        <f t="shared" si="11"/>
        <v>0.38059328987633473</v>
      </c>
      <c r="L27" s="133">
        <f t="shared" si="12"/>
        <v>0.14991939952015765</v>
      </c>
      <c r="M27" s="134">
        <f t="shared" si="13"/>
        <v>9.9719999999999995</v>
      </c>
      <c r="N27" s="135">
        <f t="shared" si="14"/>
        <v>5.0140267398046036E-2</v>
      </c>
      <c r="O27" s="135">
        <f t="shared" si="15"/>
        <v>4.1115019266397752</v>
      </c>
      <c r="P27" s="217">
        <f t="shared" si="16"/>
        <v>61</v>
      </c>
      <c r="Q27" s="218">
        <f t="shared" si="17"/>
        <v>1</v>
      </c>
      <c r="R27" s="218">
        <f t="shared" si="18"/>
        <v>82</v>
      </c>
      <c r="T27">
        <v>532</v>
      </c>
      <c r="U27">
        <v>33</v>
      </c>
      <c r="V27" t="s">
        <v>346</v>
      </c>
      <c r="W27">
        <v>1994.405</v>
      </c>
      <c r="X27">
        <v>906.98599999999999</v>
      </c>
      <c r="Y27">
        <v>2.1989999999999998</v>
      </c>
      <c r="Z27">
        <v>9.9719999999999995</v>
      </c>
      <c r="AA27">
        <v>120.958039</v>
      </c>
      <c r="AB27">
        <v>0.74970999999999999</v>
      </c>
      <c r="AC27">
        <v>46.035817999999999</v>
      </c>
      <c r="AD27" s="1">
        <v>299</v>
      </c>
      <c r="AE27">
        <v>1</v>
      </c>
      <c r="AF27">
        <v>82</v>
      </c>
      <c r="AG27">
        <v>83</v>
      </c>
      <c r="AH27">
        <v>16.488403000000002</v>
      </c>
      <c r="AI27">
        <v>1790.8</v>
      </c>
      <c r="AJ27">
        <v>0</v>
      </c>
      <c r="AK27">
        <v>61</v>
      </c>
      <c r="AL27">
        <v>38800</v>
      </c>
      <c r="AM27">
        <v>0.84709546976898642</v>
      </c>
      <c r="AN27" t="s">
        <v>67</v>
      </c>
      <c r="AO27">
        <v>1848.56</v>
      </c>
      <c r="AP27" t="s">
        <v>396</v>
      </c>
      <c r="AQ27" t="s">
        <v>118</v>
      </c>
      <c r="AR27" t="s">
        <v>121</v>
      </c>
      <c r="AS27" t="s">
        <v>118</v>
      </c>
      <c r="AT27" t="s">
        <v>121</v>
      </c>
      <c r="AU27" t="s">
        <v>186</v>
      </c>
      <c r="AV27" t="s">
        <v>346</v>
      </c>
      <c r="AW27" t="s">
        <v>67</v>
      </c>
      <c r="AX27">
        <v>33</v>
      </c>
      <c r="AY27" t="s">
        <v>279</v>
      </c>
      <c r="AZ27">
        <v>1</v>
      </c>
      <c r="BA27" t="s">
        <v>270</v>
      </c>
      <c r="BB27">
        <v>2</v>
      </c>
      <c r="BC27">
        <v>1</v>
      </c>
      <c r="BE27" t="s">
        <v>68</v>
      </c>
      <c r="BF27">
        <v>-2</v>
      </c>
      <c r="BG27" t="s">
        <v>236</v>
      </c>
      <c r="BI27" t="s">
        <v>118</v>
      </c>
      <c r="BJ27" t="s">
        <v>346</v>
      </c>
      <c r="BK27" t="s">
        <v>67</v>
      </c>
      <c r="BL27">
        <v>0.84709546976898642</v>
      </c>
      <c r="BM27">
        <v>33</v>
      </c>
      <c r="BN27" t="s">
        <v>121</v>
      </c>
      <c r="BO27" t="s">
        <v>186</v>
      </c>
      <c r="BP27">
        <v>2</v>
      </c>
      <c r="BQ27">
        <v>1994.405</v>
      </c>
      <c r="BR27">
        <v>6.1980998220382858E-3</v>
      </c>
      <c r="BS27">
        <v>0.38059328987633473</v>
      </c>
      <c r="BT27">
        <v>0.14991939952015765</v>
      </c>
      <c r="BU27">
        <v>9.9719999999999995</v>
      </c>
      <c r="BV27">
        <v>5.0140267398046036E-2</v>
      </c>
      <c r="BW27">
        <v>4.1115019266397752</v>
      </c>
      <c r="BX27">
        <v>61</v>
      </c>
      <c r="BY27">
        <v>1</v>
      </c>
      <c r="BZ27">
        <v>82</v>
      </c>
    </row>
    <row r="28" spans="1:78" ht="16.5">
      <c r="A28" s="107" t="str">
        <f t="shared" si="1"/>
        <v>청룡교통</v>
      </c>
      <c r="B28" s="108" t="str">
        <f t="shared" si="2"/>
        <v>박형근</v>
      </c>
      <c r="C28" s="109" t="str">
        <f t="shared" si="3"/>
        <v>C</v>
      </c>
      <c r="D28" s="110">
        <f t="shared" si="4"/>
        <v>0.86938716328969012</v>
      </c>
      <c r="E28" s="111">
        <f t="shared" si="5"/>
        <v>5</v>
      </c>
      <c r="F28" s="112" t="str">
        <f t="shared" si="6"/>
        <v>43-1</v>
      </c>
      <c r="G28" s="113" t="str">
        <f t="shared" si="7"/>
        <v>73아1076</v>
      </c>
      <c r="H28" s="114">
        <f t="shared" si="8"/>
        <v>2</v>
      </c>
      <c r="I28" s="115">
        <f t="shared" si="9"/>
        <v>671.34699999999998</v>
      </c>
      <c r="J28" s="116">
        <f t="shared" si="10"/>
        <v>1.153984956038605E-2</v>
      </c>
      <c r="K28" s="116">
        <f t="shared" si="11"/>
        <v>0.4026371392882096</v>
      </c>
      <c r="L28" s="116">
        <f t="shared" si="12"/>
        <v>0.21151505853157906</v>
      </c>
      <c r="M28" s="117">
        <f t="shared" si="13"/>
        <v>14.558999999999999</v>
      </c>
      <c r="N28" s="118">
        <f t="shared" si="14"/>
        <v>0.29790853314306909</v>
      </c>
      <c r="O28" s="118">
        <f t="shared" si="15"/>
        <v>14.001701057724247</v>
      </c>
      <c r="P28" s="219">
        <f t="shared" si="16"/>
        <v>19</v>
      </c>
      <c r="Q28" s="220">
        <f t="shared" si="17"/>
        <v>2</v>
      </c>
      <c r="R28" s="220">
        <f t="shared" si="18"/>
        <v>94</v>
      </c>
      <c r="T28">
        <v>532</v>
      </c>
      <c r="U28">
        <v>5</v>
      </c>
      <c r="V28" t="s">
        <v>204</v>
      </c>
      <c r="W28">
        <v>671.34699999999998</v>
      </c>
      <c r="X28">
        <v>337.49</v>
      </c>
      <c r="Y28">
        <v>1.9890000000000001</v>
      </c>
      <c r="Z28">
        <v>14.558999999999999</v>
      </c>
      <c r="AA28">
        <v>41.328874999999996</v>
      </c>
      <c r="AB28">
        <v>0.47692899999999999</v>
      </c>
      <c r="AC28">
        <v>16.640540000000001</v>
      </c>
      <c r="AD28" s="1">
        <v>142</v>
      </c>
      <c r="AE28">
        <v>2</v>
      </c>
      <c r="AF28">
        <v>94</v>
      </c>
      <c r="AG28">
        <v>87</v>
      </c>
      <c r="AH28">
        <v>16.244018000000001</v>
      </c>
      <c r="AI28">
        <v>549.6</v>
      </c>
      <c r="AJ28">
        <v>8</v>
      </c>
      <c r="AK28">
        <v>19</v>
      </c>
      <c r="AL28">
        <v>8378</v>
      </c>
      <c r="AM28">
        <v>0.86938716328969012</v>
      </c>
      <c r="AN28" t="s">
        <v>69</v>
      </c>
      <c r="AO28">
        <v>532.50099999999998</v>
      </c>
      <c r="AP28" t="s">
        <v>397</v>
      </c>
      <c r="AQ28" t="s">
        <v>118</v>
      </c>
      <c r="AR28" t="s">
        <v>120</v>
      </c>
      <c r="AS28" t="s">
        <v>118</v>
      </c>
      <c r="AT28" t="s">
        <v>120</v>
      </c>
      <c r="AU28" t="s">
        <v>182</v>
      </c>
      <c r="AV28" t="s">
        <v>204</v>
      </c>
      <c r="AW28" t="s">
        <v>69</v>
      </c>
      <c r="AX28">
        <v>5</v>
      </c>
      <c r="AY28" t="s">
        <v>281</v>
      </c>
      <c r="AZ28">
        <v>1</v>
      </c>
      <c r="BA28" t="s">
        <v>252</v>
      </c>
      <c r="BB28">
        <v>2</v>
      </c>
      <c r="BC28">
        <v>1</v>
      </c>
      <c r="BE28" t="s">
        <v>69</v>
      </c>
      <c r="BF28">
        <v>0</v>
      </c>
      <c r="BG28" t="s">
        <v>235</v>
      </c>
      <c r="BI28" t="s">
        <v>118</v>
      </c>
      <c r="BJ28" t="s">
        <v>204</v>
      </c>
      <c r="BK28" t="s">
        <v>69</v>
      </c>
      <c r="BL28">
        <v>0.86938716328969012</v>
      </c>
      <c r="BM28">
        <v>5</v>
      </c>
      <c r="BN28" t="s">
        <v>120</v>
      </c>
      <c r="BO28" t="s">
        <v>182</v>
      </c>
      <c r="BP28">
        <v>2</v>
      </c>
      <c r="BQ28">
        <v>671.34699999999998</v>
      </c>
      <c r="BR28">
        <v>1.153984956038605E-2</v>
      </c>
      <c r="BS28">
        <v>0.4026371392882096</v>
      </c>
      <c r="BT28">
        <v>0.21151505853157906</v>
      </c>
      <c r="BU28">
        <v>14.558999999999999</v>
      </c>
      <c r="BV28">
        <v>0.29790853314306909</v>
      </c>
      <c r="BW28">
        <v>14.001701057724247</v>
      </c>
      <c r="BX28">
        <v>19</v>
      </c>
      <c r="BY28">
        <v>2</v>
      </c>
      <c r="BZ28">
        <v>94</v>
      </c>
    </row>
    <row r="29" spans="1:78" ht="16.5">
      <c r="A29" s="124" t="str">
        <f t="shared" si="1"/>
        <v>청룡교통</v>
      </c>
      <c r="B29" s="125" t="str">
        <f t="shared" si="2"/>
        <v>배경호</v>
      </c>
      <c r="C29" s="126" t="str">
        <f t="shared" si="3"/>
        <v>S</v>
      </c>
      <c r="D29" s="127">
        <f t="shared" si="4"/>
        <v>1.0171396639894879</v>
      </c>
      <c r="E29" s="128">
        <f t="shared" si="5"/>
        <v>4432</v>
      </c>
      <c r="F29" s="129" t="str">
        <f t="shared" si="6"/>
        <v>43-1</v>
      </c>
      <c r="G29" s="130" t="str">
        <f t="shared" si="7"/>
        <v>75바1073</v>
      </c>
      <c r="H29" s="131">
        <f t="shared" si="8"/>
        <v>2</v>
      </c>
      <c r="I29" s="132">
        <f t="shared" si="9"/>
        <v>1652.972</v>
      </c>
      <c r="J29" s="133">
        <f t="shared" si="10"/>
        <v>5.2954771586292269E-2</v>
      </c>
      <c r="K29" s="133">
        <f t="shared" si="11"/>
        <v>0.33663454496705414</v>
      </c>
      <c r="L29" s="133">
        <f t="shared" si="12"/>
        <v>0.16697197532686578</v>
      </c>
      <c r="M29" s="134">
        <f t="shared" si="13"/>
        <v>10.775</v>
      </c>
      <c r="N29" s="135">
        <f t="shared" si="14"/>
        <v>0</v>
      </c>
      <c r="O29" s="135">
        <f t="shared" si="15"/>
        <v>4.9002644932884527</v>
      </c>
      <c r="P29" s="217">
        <f t="shared" si="16"/>
        <v>35</v>
      </c>
      <c r="Q29" s="218">
        <f t="shared" si="17"/>
        <v>0</v>
      </c>
      <c r="R29" s="218">
        <f t="shared" si="18"/>
        <v>81</v>
      </c>
      <c r="T29">
        <v>532</v>
      </c>
      <c r="U29">
        <v>4432</v>
      </c>
      <c r="V29" t="s">
        <v>205</v>
      </c>
      <c r="W29">
        <v>1652.972</v>
      </c>
      <c r="X29">
        <v>709.71400000000006</v>
      </c>
      <c r="Y29">
        <v>2.3290000000000002</v>
      </c>
      <c r="Z29">
        <v>10.775</v>
      </c>
      <c r="AA29">
        <v>104.501631</v>
      </c>
      <c r="AB29">
        <v>5.5338599999999998</v>
      </c>
      <c r="AC29">
        <v>35.178859000000003</v>
      </c>
      <c r="AD29" s="1">
        <v>276</v>
      </c>
      <c r="AE29">
        <v>0</v>
      </c>
      <c r="AF29">
        <v>81</v>
      </c>
      <c r="AG29">
        <v>96</v>
      </c>
      <c r="AH29">
        <v>15.817665999999999</v>
      </c>
      <c r="AI29">
        <v>1661.9</v>
      </c>
      <c r="AJ29">
        <v>53.9</v>
      </c>
      <c r="AK29">
        <v>35</v>
      </c>
      <c r="AL29">
        <v>10958</v>
      </c>
      <c r="AM29">
        <v>1.0171396639894879</v>
      </c>
      <c r="AN29" t="s">
        <v>71</v>
      </c>
      <c r="AO29">
        <v>1514.0519999999999</v>
      </c>
      <c r="AP29" t="s">
        <v>398</v>
      </c>
      <c r="AQ29" t="s">
        <v>118</v>
      </c>
      <c r="AR29" t="s">
        <v>120</v>
      </c>
      <c r="AS29" t="s">
        <v>118</v>
      </c>
      <c r="AT29" t="s">
        <v>120</v>
      </c>
      <c r="AU29" t="s">
        <v>185</v>
      </c>
      <c r="AV29" t="s">
        <v>205</v>
      </c>
      <c r="AW29" t="s">
        <v>71</v>
      </c>
      <c r="AX29">
        <v>4432</v>
      </c>
      <c r="AY29" t="s">
        <v>306</v>
      </c>
      <c r="AZ29">
        <v>2</v>
      </c>
      <c r="BA29" t="s">
        <v>399</v>
      </c>
      <c r="BB29">
        <v>2</v>
      </c>
      <c r="BC29">
        <v>1</v>
      </c>
      <c r="BE29" t="s">
        <v>66</v>
      </c>
      <c r="BF29">
        <v>1</v>
      </c>
      <c r="BG29" t="s">
        <v>234</v>
      </c>
      <c r="BI29" t="s">
        <v>118</v>
      </c>
      <c r="BJ29" t="s">
        <v>205</v>
      </c>
      <c r="BK29" t="s">
        <v>71</v>
      </c>
      <c r="BL29">
        <v>1.0171396639894879</v>
      </c>
      <c r="BM29">
        <v>4432</v>
      </c>
      <c r="BN29" t="s">
        <v>120</v>
      </c>
      <c r="BO29" t="s">
        <v>185</v>
      </c>
      <c r="BP29">
        <v>2</v>
      </c>
      <c r="BQ29">
        <v>1652.972</v>
      </c>
      <c r="BR29">
        <v>5.2954771586292269E-2</v>
      </c>
      <c r="BS29">
        <v>0.33663454496705414</v>
      </c>
      <c r="BT29">
        <v>0.16697197532686578</v>
      </c>
      <c r="BU29">
        <v>10.775</v>
      </c>
      <c r="BV29">
        <v>0</v>
      </c>
      <c r="BW29">
        <v>4.9002644932884527</v>
      </c>
      <c r="BX29">
        <v>35</v>
      </c>
      <c r="BY29">
        <v>0</v>
      </c>
      <c r="BZ29">
        <v>81</v>
      </c>
    </row>
    <row r="30" spans="1:78" ht="16.5">
      <c r="A30" s="107" t="str">
        <f t="shared" si="1"/>
        <v>청룡교통</v>
      </c>
      <c r="B30" s="108" t="str">
        <f t="shared" si="2"/>
        <v>심보용</v>
      </c>
      <c r="C30" s="109" t="str">
        <f t="shared" si="3"/>
        <v>S</v>
      </c>
      <c r="D30" s="110">
        <f t="shared" si="4"/>
        <v>1.026167362212123</v>
      </c>
      <c r="E30" s="111">
        <f t="shared" si="5"/>
        <v>1149</v>
      </c>
      <c r="F30" s="112" t="str">
        <f t="shared" si="6"/>
        <v>43-1</v>
      </c>
      <c r="G30" s="113" t="str">
        <f t="shared" si="7"/>
        <v>75바1073</v>
      </c>
      <c r="H30" s="114">
        <f t="shared" si="8"/>
        <v>2</v>
      </c>
      <c r="I30" s="115">
        <f t="shared" si="9"/>
        <v>1559.9769999999999</v>
      </c>
      <c r="J30" s="116">
        <f t="shared" si="10"/>
        <v>9.9029375889740298E-2</v>
      </c>
      <c r="K30" s="116">
        <f t="shared" si="11"/>
        <v>0.29431935306675849</v>
      </c>
      <c r="L30" s="116">
        <f t="shared" si="12"/>
        <v>0.11089907094784091</v>
      </c>
      <c r="M30" s="117">
        <f t="shared" si="13"/>
        <v>10.978</v>
      </c>
      <c r="N30" s="118">
        <f t="shared" si="14"/>
        <v>0</v>
      </c>
      <c r="O30" s="118">
        <f t="shared" si="15"/>
        <v>10.83349305791047</v>
      </c>
      <c r="P30" s="219">
        <f t="shared" si="16"/>
        <v>13</v>
      </c>
      <c r="Q30" s="220">
        <f t="shared" si="17"/>
        <v>0</v>
      </c>
      <c r="R30" s="220">
        <f t="shared" si="18"/>
        <v>169</v>
      </c>
      <c r="T30">
        <v>532</v>
      </c>
      <c r="U30">
        <v>1149</v>
      </c>
      <c r="V30" t="s">
        <v>206</v>
      </c>
      <c r="W30">
        <v>1559.9770000000001</v>
      </c>
      <c r="X30">
        <v>663.05799999999999</v>
      </c>
      <c r="Y30">
        <v>2.3530000000000002</v>
      </c>
      <c r="Z30">
        <v>10.978</v>
      </c>
      <c r="AA30">
        <v>97.392182000000005</v>
      </c>
      <c r="AB30">
        <v>9.6446869999999993</v>
      </c>
      <c r="AC30">
        <v>28.664404000000001</v>
      </c>
      <c r="AD30" s="1">
        <v>173</v>
      </c>
      <c r="AE30">
        <v>0</v>
      </c>
      <c r="AF30">
        <v>169</v>
      </c>
      <c r="AG30">
        <v>84</v>
      </c>
      <c r="AH30">
        <v>16.017475999999998</v>
      </c>
      <c r="AI30">
        <v>1088</v>
      </c>
      <c r="AJ30">
        <v>4</v>
      </c>
      <c r="AK30">
        <v>13</v>
      </c>
      <c r="AL30">
        <v>2848</v>
      </c>
      <c r="AM30">
        <v>1.026167362212123</v>
      </c>
      <c r="AN30" t="s">
        <v>71</v>
      </c>
      <c r="AO30">
        <v>1448.83</v>
      </c>
      <c r="AP30" t="s">
        <v>400</v>
      </c>
      <c r="AQ30" t="s">
        <v>118</v>
      </c>
      <c r="AR30" t="s">
        <v>120</v>
      </c>
      <c r="AS30" t="s">
        <v>118</v>
      </c>
      <c r="AT30" t="s">
        <v>120</v>
      </c>
      <c r="AU30" t="s">
        <v>185</v>
      </c>
      <c r="AV30" t="s">
        <v>206</v>
      </c>
      <c r="AW30" t="s">
        <v>71</v>
      </c>
      <c r="AX30">
        <v>1149</v>
      </c>
      <c r="AY30" t="s">
        <v>306</v>
      </c>
      <c r="AZ30">
        <v>1</v>
      </c>
      <c r="BA30" t="s">
        <v>307</v>
      </c>
      <c r="BB30">
        <v>2</v>
      </c>
      <c r="BC30">
        <v>1</v>
      </c>
      <c r="BE30" t="s">
        <v>71</v>
      </c>
      <c r="BF30">
        <v>0</v>
      </c>
      <c r="BG30" t="s">
        <v>235</v>
      </c>
      <c r="BI30" t="s">
        <v>118</v>
      </c>
      <c r="BJ30" t="s">
        <v>206</v>
      </c>
      <c r="BK30" t="s">
        <v>71</v>
      </c>
      <c r="BL30">
        <v>1.026167362212123</v>
      </c>
      <c r="BM30">
        <v>1149</v>
      </c>
      <c r="BN30" t="s">
        <v>120</v>
      </c>
      <c r="BO30" t="s">
        <v>185</v>
      </c>
      <c r="BP30">
        <v>2</v>
      </c>
      <c r="BQ30">
        <v>1559.9769999999999</v>
      </c>
      <c r="BR30">
        <v>9.9029375889740298E-2</v>
      </c>
      <c r="BS30">
        <v>0.29431935306675849</v>
      </c>
      <c r="BT30">
        <v>0.11089907094784089</v>
      </c>
      <c r="BU30">
        <v>10.978</v>
      </c>
      <c r="BV30">
        <v>0</v>
      </c>
      <c r="BW30">
        <v>10.83349305791047</v>
      </c>
      <c r="BX30">
        <v>13</v>
      </c>
      <c r="BY30">
        <v>0</v>
      </c>
      <c r="BZ30">
        <v>169</v>
      </c>
    </row>
    <row r="31" spans="1:78" ht="16.5">
      <c r="A31" s="124" t="str">
        <f t="shared" si="1"/>
        <v>청룡교통</v>
      </c>
      <c r="B31" s="125" t="str">
        <f t="shared" si="2"/>
        <v>여유안</v>
      </c>
      <c r="C31" s="126" t="str">
        <f t="shared" si="3"/>
        <v>C</v>
      </c>
      <c r="D31" s="127">
        <f t="shared" si="4"/>
        <v>0.86868282141993636</v>
      </c>
      <c r="E31" s="128">
        <f t="shared" si="5"/>
        <v>5828</v>
      </c>
      <c r="F31" s="129" t="str">
        <f t="shared" si="6"/>
        <v>43</v>
      </c>
      <c r="G31" s="130" t="str">
        <f t="shared" si="7"/>
        <v>73아1058</v>
      </c>
      <c r="H31" s="131">
        <f t="shared" si="8"/>
        <v>7</v>
      </c>
      <c r="I31" s="132">
        <f t="shared" si="9"/>
        <v>868.47900000000004</v>
      </c>
      <c r="J31" s="133">
        <f t="shared" si="10"/>
        <v>2.9145767022957939E-3</v>
      </c>
      <c r="K31" s="133">
        <f t="shared" si="11"/>
        <v>0.40614295720656129</v>
      </c>
      <c r="L31" s="133">
        <f t="shared" si="12"/>
        <v>0.12550677679022751</v>
      </c>
      <c r="M31" s="134">
        <f t="shared" si="13"/>
        <v>14.48</v>
      </c>
      <c r="N31" s="135">
        <f t="shared" si="14"/>
        <v>0.11514383191763991</v>
      </c>
      <c r="O31" s="135">
        <f t="shared" si="15"/>
        <v>40.415485003091611</v>
      </c>
      <c r="P31" s="217">
        <f t="shared" si="16"/>
        <v>16</v>
      </c>
      <c r="Q31" s="218">
        <f t="shared" si="17"/>
        <v>1</v>
      </c>
      <c r="R31" s="218">
        <f t="shared" si="18"/>
        <v>351</v>
      </c>
      <c r="T31">
        <v>532</v>
      </c>
      <c r="U31">
        <v>5828</v>
      </c>
      <c r="V31" t="s">
        <v>239</v>
      </c>
      <c r="W31">
        <v>868.47900000000004</v>
      </c>
      <c r="X31">
        <v>448.48500000000001</v>
      </c>
      <c r="Y31">
        <v>1.9359999999999999</v>
      </c>
      <c r="Z31">
        <v>14.48</v>
      </c>
      <c r="AA31">
        <v>53.655819000000001</v>
      </c>
      <c r="AB31">
        <v>0.156384</v>
      </c>
      <c r="AC31">
        <v>21.791933</v>
      </c>
      <c r="AD31" s="1">
        <v>109</v>
      </c>
      <c r="AE31">
        <v>1</v>
      </c>
      <c r="AF31">
        <v>351</v>
      </c>
      <c r="AG31">
        <v>90</v>
      </c>
      <c r="AH31">
        <v>16.186109999999999</v>
      </c>
      <c r="AI31">
        <v>1004.9</v>
      </c>
      <c r="AJ31">
        <v>28.5</v>
      </c>
      <c r="AK31">
        <v>16</v>
      </c>
      <c r="AL31">
        <v>9760</v>
      </c>
      <c r="AM31">
        <v>0.86868282141993636</v>
      </c>
      <c r="AN31" t="s">
        <v>69</v>
      </c>
      <c r="AO31">
        <v>220.7</v>
      </c>
      <c r="AP31" t="s">
        <v>401</v>
      </c>
      <c r="AQ31" t="s">
        <v>118</v>
      </c>
      <c r="AR31" t="s">
        <v>119</v>
      </c>
      <c r="AS31" t="s">
        <v>118</v>
      </c>
      <c r="AT31" t="s">
        <v>119</v>
      </c>
      <c r="AU31" t="s">
        <v>172</v>
      </c>
      <c r="AV31" t="s">
        <v>239</v>
      </c>
      <c r="AW31" t="s">
        <v>69</v>
      </c>
      <c r="AX31">
        <v>5828</v>
      </c>
      <c r="AY31" t="s">
        <v>291</v>
      </c>
      <c r="AZ31">
        <v>2</v>
      </c>
      <c r="BA31" t="s">
        <v>267</v>
      </c>
      <c r="BB31">
        <v>7</v>
      </c>
      <c r="BC31">
        <v>1</v>
      </c>
      <c r="BE31" t="s">
        <v>69</v>
      </c>
      <c r="BF31">
        <v>0</v>
      </c>
      <c r="BG31" t="s">
        <v>235</v>
      </c>
      <c r="BI31" t="s">
        <v>118</v>
      </c>
      <c r="BJ31" t="s">
        <v>239</v>
      </c>
      <c r="BK31" t="s">
        <v>69</v>
      </c>
      <c r="BL31">
        <v>0.86868282141993636</v>
      </c>
      <c r="BM31">
        <v>5828</v>
      </c>
      <c r="BN31" t="s">
        <v>119</v>
      </c>
      <c r="BO31" t="s">
        <v>172</v>
      </c>
      <c r="BP31">
        <v>7</v>
      </c>
      <c r="BQ31">
        <v>868.47900000000004</v>
      </c>
      <c r="BR31">
        <v>2.9145767022957939E-3</v>
      </c>
      <c r="BS31">
        <v>0.40614295720656129</v>
      </c>
      <c r="BT31">
        <v>0.12550677679022751</v>
      </c>
      <c r="BU31">
        <v>14.48</v>
      </c>
      <c r="BV31">
        <v>0.11514383191763991</v>
      </c>
      <c r="BW31">
        <v>40.415485003091611</v>
      </c>
      <c r="BX31">
        <v>16</v>
      </c>
      <c r="BY31">
        <v>1</v>
      </c>
      <c r="BZ31">
        <v>351</v>
      </c>
    </row>
    <row r="32" spans="1:78" ht="16.5">
      <c r="A32" s="107" t="str">
        <f t="shared" si="1"/>
        <v>청룡교통</v>
      </c>
      <c r="B32" s="108" t="str">
        <f t="shared" si="2"/>
        <v>유인규</v>
      </c>
      <c r="C32" s="109" t="str">
        <f t="shared" si="3"/>
        <v>C</v>
      </c>
      <c r="D32" s="110">
        <f t="shared" si="4"/>
        <v>0.87047619047619051</v>
      </c>
      <c r="E32" s="111">
        <f t="shared" si="5"/>
        <v>6904</v>
      </c>
      <c r="F32" s="112" t="str">
        <f t="shared" si="6"/>
        <v>43</v>
      </c>
      <c r="G32" s="113" t="str">
        <f t="shared" si="7"/>
        <v>73아1075</v>
      </c>
      <c r="H32" s="114">
        <f t="shared" si="8"/>
        <v>1</v>
      </c>
      <c r="I32" s="115">
        <f t="shared" si="9"/>
        <v>683.64099999999996</v>
      </c>
      <c r="J32" s="116">
        <f t="shared" si="10"/>
        <v>2.6746975533580089E-2</v>
      </c>
      <c r="K32" s="116">
        <f t="shared" si="11"/>
        <v>0.41757416443299572</v>
      </c>
      <c r="L32" s="116">
        <f t="shared" si="12"/>
        <v>0.14920111579030515</v>
      </c>
      <c r="M32" s="117">
        <f t="shared" si="13"/>
        <v>14.353</v>
      </c>
      <c r="N32" s="118">
        <f t="shared" si="14"/>
        <v>0</v>
      </c>
      <c r="O32" s="118">
        <f t="shared" si="15"/>
        <v>51.05018569687892</v>
      </c>
      <c r="P32" s="219">
        <f t="shared" si="16"/>
        <v>28</v>
      </c>
      <c r="Q32" s="220">
        <f t="shared" si="17"/>
        <v>0</v>
      </c>
      <c r="R32" s="220">
        <f t="shared" si="18"/>
        <v>349</v>
      </c>
      <c r="T32">
        <v>532</v>
      </c>
      <c r="U32">
        <v>6904</v>
      </c>
      <c r="V32" t="s">
        <v>348</v>
      </c>
      <c r="W32">
        <v>683.64099999999996</v>
      </c>
      <c r="X32">
        <v>374.05099999999999</v>
      </c>
      <c r="Y32">
        <v>1.8280000000000001</v>
      </c>
      <c r="Z32">
        <v>14.353</v>
      </c>
      <c r="AA32">
        <v>43.503872000000001</v>
      </c>
      <c r="AB32">
        <v>1.163597</v>
      </c>
      <c r="AC32">
        <v>18.166093</v>
      </c>
      <c r="AD32" s="1">
        <v>102</v>
      </c>
      <c r="AE32">
        <v>0</v>
      </c>
      <c r="AF32">
        <v>349</v>
      </c>
      <c r="AG32">
        <v>95</v>
      </c>
      <c r="AH32">
        <v>15.714486000000001</v>
      </c>
      <c r="AI32">
        <v>1316.8</v>
      </c>
      <c r="AJ32">
        <v>118.8</v>
      </c>
      <c r="AK32">
        <v>28</v>
      </c>
      <c r="AL32">
        <v>9968</v>
      </c>
      <c r="AM32">
        <v>0.87047619047619051</v>
      </c>
      <c r="AN32" t="s">
        <v>69</v>
      </c>
      <c r="AO32">
        <v>683.64099999999996</v>
      </c>
      <c r="AP32" t="s">
        <v>402</v>
      </c>
      <c r="AQ32" t="s">
        <v>118</v>
      </c>
      <c r="AR32" t="s">
        <v>119</v>
      </c>
      <c r="AS32" t="s">
        <v>118</v>
      </c>
      <c r="AT32" t="s">
        <v>119</v>
      </c>
      <c r="AU32" t="s">
        <v>175</v>
      </c>
      <c r="AV32" t="s">
        <v>348</v>
      </c>
      <c r="AW32" t="s">
        <v>69</v>
      </c>
      <c r="AX32">
        <v>6904</v>
      </c>
      <c r="AY32" t="s">
        <v>291</v>
      </c>
      <c r="AZ32">
        <v>1</v>
      </c>
      <c r="BA32" t="s">
        <v>268</v>
      </c>
      <c r="BB32">
        <v>1</v>
      </c>
      <c r="BC32">
        <v>1</v>
      </c>
      <c r="BE32" t="s">
        <v>66</v>
      </c>
      <c r="BF32">
        <v>-2</v>
      </c>
      <c r="BG32" t="s">
        <v>236</v>
      </c>
      <c r="BI32" t="s">
        <v>118</v>
      </c>
      <c r="BJ32" t="s">
        <v>348</v>
      </c>
      <c r="BK32" t="s">
        <v>69</v>
      </c>
      <c r="BL32">
        <v>0.87047619047619051</v>
      </c>
      <c r="BM32">
        <v>6904</v>
      </c>
      <c r="BN32" t="s">
        <v>119</v>
      </c>
      <c r="BO32" t="s">
        <v>175</v>
      </c>
      <c r="BP32">
        <v>1</v>
      </c>
      <c r="BQ32">
        <v>683.64099999999996</v>
      </c>
      <c r="BR32">
        <v>2.6746975533580089E-2</v>
      </c>
      <c r="BS32">
        <v>0.41757416443299572</v>
      </c>
      <c r="BT32">
        <v>0.14920111579030515</v>
      </c>
      <c r="BU32">
        <v>14.353</v>
      </c>
      <c r="BV32">
        <v>0</v>
      </c>
      <c r="BW32">
        <v>51.05018569687892</v>
      </c>
      <c r="BX32">
        <v>28</v>
      </c>
      <c r="BY32">
        <v>0</v>
      </c>
      <c r="BZ32">
        <v>349</v>
      </c>
    </row>
    <row r="33" spans="1:78" ht="16.5">
      <c r="A33" s="124" t="str">
        <f t="shared" si="1"/>
        <v>청룡교통</v>
      </c>
      <c r="B33" s="125" t="str">
        <f t="shared" si="2"/>
        <v>유창수</v>
      </c>
      <c r="C33" s="126" t="str">
        <f t="shared" si="3"/>
        <v>S</v>
      </c>
      <c r="D33" s="127">
        <f t="shared" si="4"/>
        <v>1.0266709108427101</v>
      </c>
      <c r="E33" s="128">
        <f t="shared" si="5"/>
        <v>7019</v>
      </c>
      <c r="F33" s="129" t="str">
        <f t="shared" si="6"/>
        <v>43</v>
      </c>
      <c r="G33" s="130" t="str">
        <f t="shared" si="7"/>
        <v>73아1060</v>
      </c>
      <c r="H33" s="131">
        <f t="shared" si="8"/>
        <v>9</v>
      </c>
      <c r="I33" s="132">
        <f t="shared" si="9"/>
        <v>1466.2700000000002</v>
      </c>
      <c r="J33" s="133">
        <f t="shared" si="10"/>
        <v>7.403827686281594E-3</v>
      </c>
      <c r="K33" s="133">
        <f t="shared" si="11"/>
        <v>0.34786294941845902</v>
      </c>
      <c r="L33" s="133">
        <f t="shared" si="12"/>
        <v>0.1752746765602515</v>
      </c>
      <c r="M33" s="134">
        <f t="shared" si="13"/>
        <v>10.837</v>
      </c>
      <c r="N33" s="135">
        <f t="shared" si="14"/>
        <v>6.8200263253016147E-2</v>
      </c>
      <c r="O33" s="135">
        <f t="shared" si="15"/>
        <v>9.6844373819282925</v>
      </c>
      <c r="P33" s="217">
        <f t="shared" si="16"/>
        <v>13</v>
      </c>
      <c r="Q33" s="218">
        <f t="shared" si="17"/>
        <v>1</v>
      </c>
      <c r="R33" s="218">
        <f t="shared" si="18"/>
        <v>142</v>
      </c>
      <c r="T33">
        <v>532</v>
      </c>
      <c r="U33">
        <v>7019</v>
      </c>
      <c r="V33" t="s">
        <v>207</v>
      </c>
      <c r="W33">
        <v>1466.27</v>
      </c>
      <c r="X33">
        <v>634.55100000000004</v>
      </c>
      <c r="Y33">
        <v>2.3109999999999999</v>
      </c>
      <c r="Z33">
        <v>10.837</v>
      </c>
      <c r="AA33">
        <v>81.785803999999999</v>
      </c>
      <c r="AB33">
        <v>0.60552799999999996</v>
      </c>
      <c r="AC33">
        <v>28.450251000000002</v>
      </c>
      <c r="AD33" s="1">
        <v>257</v>
      </c>
      <c r="AE33">
        <v>1</v>
      </c>
      <c r="AF33">
        <v>142</v>
      </c>
      <c r="AG33">
        <v>90</v>
      </c>
      <c r="AH33">
        <v>17.928172</v>
      </c>
      <c r="AI33">
        <v>780.8</v>
      </c>
      <c r="AJ33">
        <v>37.4</v>
      </c>
      <c r="AK33">
        <v>13</v>
      </c>
      <c r="AL33">
        <v>7841</v>
      </c>
      <c r="AM33">
        <v>1.0266709108427101</v>
      </c>
      <c r="AN33" t="s">
        <v>71</v>
      </c>
      <c r="AO33">
        <v>328.82</v>
      </c>
      <c r="AP33" t="s">
        <v>403</v>
      </c>
      <c r="AQ33" t="s">
        <v>118</v>
      </c>
      <c r="AR33" t="s">
        <v>119</v>
      </c>
      <c r="AS33" t="s">
        <v>118</v>
      </c>
      <c r="AT33" t="s">
        <v>119</v>
      </c>
      <c r="AU33" t="s">
        <v>311</v>
      </c>
      <c r="AV33" t="s">
        <v>207</v>
      </c>
      <c r="AW33" t="s">
        <v>71</v>
      </c>
      <c r="AX33">
        <v>7019</v>
      </c>
      <c r="AY33" t="s">
        <v>301</v>
      </c>
      <c r="AZ33">
        <v>9</v>
      </c>
      <c r="BA33" t="s">
        <v>404</v>
      </c>
      <c r="BB33">
        <v>9</v>
      </c>
      <c r="BC33">
        <v>1</v>
      </c>
      <c r="BE33" t="s">
        <v>71</v>
      </c>
      <c r="BF33">
        <v>0</v>
      </c>
      <c r="BG33" t="s">
        <v>235</v>
      </c>
      <c r="BI33" t="s">
        <v>118</v>
      </c>
      <c r="BJ33" t="s">
        <v>207</v>
      </c>
      <c r="BK33" t="s">
        <v>71</v>
      </c>
      <c r="BL33">
        <v>1.0266709108427101</v>
      </c>
      <c r="BM33">
        <v>7019</v>
      </c>
      <c r="BN33" t="s">
        <v>119</v>
      </c>
      <c r="BO33" t="s">
        <v>311</v>
      </c>
      <c r="BP33">
        <v>9</v>
      </c>
      <c r="BQ33">
        <v>1466.2700000000002</v>
      </c>
      <c r="BR33">
        <v>7.403827686281594E-3</v>
      </c>
      <c r="BS33">
        <v>0.34786294941845902</v>
      </c>
      <c r="BT33">
        <v>0.17527467656025153</v>
      </c>
      <c r="BU33">
        <v>10.837</v>
      </c>
      <c r="BV33">
        <v>6.8200263253016147E-2</v>
      </c>
      <c r="BW33">
        <v>9.6844373819282925</v>
      </c>
      <c r="BX33">
        <v>13</v>
      </c>
      <c r="BY33">
        <v>1</v>
      </c>
      <c r="BZ33">
        <v>142</v>
      </c>
    </row>
    <row r="34" spans="1:78" ht="16.5">
      <c r="A34" s="107" t="str">
        <f t="shared" si="1"/>
        <v>청룡교통</v>
      </c>
      <c r="B34" s="108" t="str">
        <f t="shared" si="2"/>
        <v>유형식</v>
      </c>
      <c r="C34" s="109" t="str">
        <f t="shared" si="3"/>
        <v>S</v>
      </c>
      <c r="D34" s="110">
        <f t="shared" si="4"/>
        <v>1.1033333333333333</v>
      </c>
      <c r="E34" s="111">
        <f t="shared" si="5"/>
        <v>9966</v>
      </c>
      <c r="F34" s="112" t="str">
        <f t="shared" si="6"/>
        <v>43</v>
      </c>
      <c r="G34" s="113" t="str">
        <f t="shared" si="7"/>
        <v>73아1040</v>
      </c>
      <c r="H34" s="114">
        <f t="shared" si="8"/>
        <v>1</v>
      </c>
      <c r="I34" s="115">
        <f t="shared" si="9"/>
        <v>1576.528</v>
      </c>
      <c r="J34" s="116">
        <f t="shared" si="10"/>
        <v>1.2728620867972041E-2</v>
      </c>
      <c r="K34" s="116">
        <f t="shared" si="11"/>
        <v>0.35492108077322776</v>
      </c>
      <c r="L34" s="116">
        <f t="shared" si="12"/>
        <v>0.13193549369246851</v>
      </c>
      <c r="M34" s="117">
        <f t="shared" si="13"/>
        <v>12.515000000000001</v>
      </c>
      <c r="N34" s="118">
        <f t="shared" si="14"/>
        <v>0</v>
      </c>
      <c r="O34" s="118">
        <f t="shared" si="15"/>
        <v>19.790324053870275</v>
      </c>
      <c r="P34" s="219">
        <f t="shared" si="16"/>
        <v>10</v>
      </c>
      <c r="Q34" s="220">
        <f t="shared" si="17"/>
        <v>0</v>
      </c>
      <c r="R34" s="220">
        <f t="shared" si="18"/>
        <v>312</v>
      </c>
      <c r="T34">
        <v>532</v>
      </c>
      <c r="U34">
        <v>9966</v>
      </c>
      <c r="V34" t="s">
        <v>208</v>
      </c>
      <c r="W34">
        <v>1576.528</v>
      </c>
      <c r="X34">
        <v>680.44399999999996</v>
      </c>
      <c r="Y34">
        <v>2.3170000000000002</v>
      </c>
      <c r="Z34">
        <v>12.515000000000001</v>
      </c>
      <c r="AA34">
        <v>94.295525999999995</v>
      </c>
      <c r="AB34">
        <v>1.2002520000000001</v>
      </c>
      <c r="AC34">
        <v>33.467469999999999</v>
      </c>
      <c r="AD34" s="1">
        <v>208</v>
      </c>
      <c r="AE34">
        <v>0</v>
      </c>
      <c r="AF34">
        <v>312</v>
      </c>
      <c r="AG34">
        <v>90</v>
      </c>
      <c r="AH34">
        <v>16.719010999999998</v>
      </c>
      <c r="AI34">
        <v>605.20000000000005</v>
      </c>
      <c r="AJ34">
        <v>7.4</v>
      </c>
      <c r="AK34">
        <v>10</v>
      </c>
      <c r="AL34">
        <v>2519</v>
      </c>
      <c r="AM34">
        <v>1.1033333333333333</v>
      </c>
      <c r="AN34" t="s">
        <v>71</v>
      </c>
      <c r="AO34">
        <v>1576.528</v>
      </c>
      <c r="AP34" t="s">
        <v>405</v>
      </c>
      <c r="AQ34" t="s">
        <v>118</v>
      </c>
      <c r="AR34" t="s">
        <v>119</v>
      </c>
      <c r="AS34" t="s">
        <v>118</v>
      </c>
      <c r="AT34" t="s">
        <v>119</v>
      </c>
      <c r="AU34" t="s">
        <v>169</v>
      </c>
      <c r="AV34" t="s">
        <v>208</v>
      </c>
      <c r="AW34" t="s">
        <v>71</v>
      </c>
      <c r="AX34">
        <v>9966</v>
      </c>
      <c r="AY34" t="s">
        <v>301</v>
      </c>
      <c r="AZ34">
        <v>3</v>
      </c>
      <c r="BA34" t="s">
        <v>308</v>
      </c>
      <c r="BB34">
        <v>1</v>
      </c>
      <c r="BC34">
        <v>1</v>
      </c>
      <c r="BE34" t="s">
        <v>69</v>
      </c>
      <c r="BF34">
        <v>3</v>
      </c>
      <c r="BG34" t="s">
        <v>234</v>
      </c>
      <c r="BI34" t="s">
        <v>118</v>
      </c>
      <c r="BJ34" t="s">
        <v>208</v>
      </c>
      <c r="BK34" t="s">
        <v>71</v>
      </c>
      <c r="BL34">
        <v>1.1033333333333333</v>
      </c>
      <c r="BM34">
        <v>9966</v>
      </c>
      <c r="BN34" t="s">
        <v>119</v>
      </c>
      <c r="BO34" t="s">
        <v>169</v>
      </c>
      <c r="BP34">
        <v>1</v>
      </c>
      <c r="BQ34">
        <v>1576.528</v>
      </c>
      <c r="BR34">
        <v>1.2728620867972041E-2</v>
      </c>
      <c r="BS34">
        <v>0.35492108077322776</v>
      </c>
      <c r="BT34">
        <v>0.13193549369246851</v>
      </c>
      <c r="BU34">
        <v>12.515000000000001</v>
      </c>
      <c r="BV34">
        <v>0</v>
      </c>
      <c r="BW34">
        <v>19.790324053870275</v>
      </c>
      <c r="BX34">
        <v>10</v>
      </c>
      <c r="BY34">
        <v>0</v>
      </c>
      <c r="BZ34">
        <v>312</v>
      </c>
    </row>
    <row r="35" spans="1:78" ht="16.5">
      <c r="A35" s="124" t="str">
        <f t="shared" si="1"/>
        <v>청룡교통</v>
      </c>
      <c r="B35" s="125" t="str">
        <f t="shared" si="2"/>
        <v>유호정</v>
      </c>
      <c r="C35" s="126" t="str">
        <f t="shared" si="3"/>
        <v>B</v>
      </c>
      <c r="D35" s="127">
        <f t="shared" si="4"/>
        <v>0.90724579536578265</v>
      </c>
      <c r="E35" s="128">
        <f t="shared" si="5"/>
        <v>8943</v>
      </c>
      <c r="F35" s="129" t="str">
        <f t="shared" si="6"/>
        <v>43</v>
      </c>
      <c r="G35" s="130" t="str">
        <f t="shared" si="7"/>
        <v>73아1069</v>
      </c>
      <c r="H35" s="131">
        <f t="shared" si="8"/>
        <v>6</v>
      </c>
      <c r="I35" s="132">
        <f t="shared" si="9"/>
        <v>922.15599999999995</v>
      </c>
      <c r="J35" s="133">
        <f t="shared" si="10"/>
        <v>2.4761516155289057E-2</v>
      </c>
      <c r="K35" s="133">
        <f t="shared" si="11"/>
        <v>0.43360619476911016</v>
      </c>
      <c r="L35" s="133">
        <f t="shared" si="12"/>
        <v>0.18435058710239918</v>
      </c>
      <c r="M35" s="134">
        <f t="shared" si="13"/>
        <v>11.829000000000001</v>
      </c>
      <c r="N35" s="135">
        <f t="shared" si="14"/>
        <v>0</v>
      </c>
      <c r="O35" s="135">
        <f t="shared" si="15"/>
        <v>29.712976980033748</v>
      </c>
      <c r="P35" s="217">
        <f t="shared" si="16"/>
        <v>42</v>
      </c>
      <c r="Q35" s="218">
        <f t="shared" si="17"/>
        <v>0</v>
      </c>
      <c r="R35" s="218">
        <f t="shared" si="18"/>
        <v>274</v>
      </c>
      <c r="T35">
        <v>532</v>
      </c>
      <c r="U35">
        <v>8943</v>
      </c>
      <c r="V35" t="s">
        <v>240</v>
      </c>
      <c r="W35">
        <v>922.15599999999995</v>
      </c>
      <c r="X35">
        <v>443.27100000000002</v>
      </c>
      <c r="Y35">
        <v>2.08</v>
      </c>
      <c r="Z35">
        <v>11.829000000000001</v>
      </c>
      <c r="AA35">
        <v>63.415826000000003</v>
      </c>
      <c r="AB35">
        <v>1.5702719999999999</v>
      </c>
      <c r="AC35">
        <v>27.497495000000001</v>
      </c>
      <c r="AD35" s="1">
        <v>170</v>
      </c>
      <c r="AE35">
        <v>0</v>
      </c>
      <c r="AF35">
        <v>274</v>
      </c>
      <c r="AG35">
        <v>90</v>
      </c>
      <c r="AH35">
        <v>14.541416999999999</v>
      </c>
      <c r="AI35">
        <v>2204.4</v>
      </c>
      <c r="AJ35">
        <v>32.4</v>
      </c>
      <c r="AK35">
        <v>42</v>
      </c>
      <c r="AL35">
        <v>23103</v>
      </c>
      <c r="AM35">
        <v>0.90724579536578265</v>
      </c>
      <c r="AN35" t="s">
        <v>68</v>
      </c>
      <c r="AO35">
        <v>255.80500000000001</v>
      </c>
      <c r="AP35" t="s">
        <v>406</v>
      </c>
      <c r="AQ35" t="s">
        <v>118</v>
      </c>
      <c r="AR35" t="s">
        <v>119</v>
      </c>
      <c r="AS35" t="s">
        <v>118</v>
      </c>
      <c r="AT35" t="s">
        <v>119</v>
      </c>
      <c r="AU35" t="s">
        <v>173</v>
      </c>
      <c r="AV35" t="s">
        <v>240</v>
      </c>
      <c r="AW35" t="s">
        <v>68</v>
      </c>
      <c r="AX35">
        <v>8943</v>
      </c>
      <c r="AY35" t="s">
        <v>286</v>
      </c>
      <c r="AZ35">
        <v>5</v>
      </c>
      <c r="BA35" t="s">
        <v>407</v>
      </c>
      <c r="BB35">
        <v>6</v>
      </c>
      <c r="BC35">
        <v>1</v>
      </c>
      <c r="BE35" t="s">
        <v>66</v>
      </c>
      <c r="BF35">
        <v>-1</v>
      </c>
      <c r="BG35" t="s">
        <v>236</v>
      </c>
      <c r="BI35" t="s">
        <v>118</v>
      </c>
      <c r="BJ35" t="s">
        <v>240</v>
      </c>
      <c r="BK35" t="s">
        <v>68</v>
      </c>
      <c r="BL35">
        <v>0.90724579536578265</v>
      </c>
      <c r="BM35">
        <v>8943</v>
      </c>
      <c r="BN35" t="s">
        <v>119</v>
      </c>
      <c r="BO35" t="s">
        <v>173</v>
      </c>
      <c r="BP35">
        <v>6</v>
      </c>
      <c r="BQ35">
        <v>922.15599999999995</v>
      </c>
      <c r="BR35">
        <v>2.4761516155289057E-2</v>
      </c>
      <c r="BS35">
        <v>0.43360619476911016</v>
      </c>
      <c r="BT35">
        <v>0.18435058710239918</v>
      </c>
      <c r="BU35">
        <v>11.829000000000001</v>
      </c>
      <c r="BV35">
        <v>0</v>
      </c>
      <c r="BW35">
        <v>29.712976980033748</v>
      </c>
      <c r="BX35">
        <v>42</v>
      </c>
      <c r="BY35">
        <v>0</v>
      </c>
      <c r="BZ35">
        <v>274</v>
      </c>
    </row>
    <row r="36" spans="1:78" ht="16.5">
      <c r="A36" s="107" t="str">
        <f t="shared" si="1"/>
        <v>청룡교통</v>
      </c>
      <c r="B36" s="108" t="str">
        <f t="shared" si="2"/>
        <v>윤승진</v>
      </c>
      <c r="C36" s="109" t="str">
        <f t="shared" si="3"/>
        <v>C</v>
      </c>
      <c r="D36" s="110">
        <f t="shared" si="4"/>
        <v>0.86424531244729286</v>
      </c>
      <c r="E36" s="111">
        <f t="shared" si="5"/>
        <v>3018</v>
      </c>
      <c r="F36" s="112" t="str">
        <f t="shared" si="6"/>
        <v>43</v>
      </c>
      <c r="G36" s="113" t="str">
        <f t="shared" si="7"/>
        <v>73아1072</v>
      </c>
      <c r="H36" s="114">
        <f t="shared" si="8"/>
        <v>4</v>
      </c>
      <c r="I36" s="115">
        <f t="shared" si="9"/>
        <v>462</v>
      </c>
      <c r="J36" s="116">
        <f t="shared" si="10"/>
        <v>1.2148329148140291E-2</v>
      </c>
      <c r="K36" s="116">
        <f t="shared" si="11"/>
        <v>0.42320773091035141</v>
      </c>
      <c r="L36" s="116">
        <f t="shared" si="12"/>
        <v>0.21212121212121213</v>
      </c>
      <c r="M36" s="117">
        <f t="shared" si="13"/>
        <v>15.664999999999999</v>
      </c>
      <c r="N36" s="118">
        <f t="shared" si="14"/>
        <v>0.21645021645021645</v>
      </c>
      <c r="O36" s="118">
        <f t="shared" si="15"/>
        <v>24.025974025974026</v>
      </c>
      <c r="P36" s="219">
        <f t="shared" si="16"/>
        <v>18</v>
      </c>
      <c r="Q36" s="220">
        <f t="shared" si="17"/>
        <v>1</v>
      </c>
      <c r="R36" s="220">
        <f t="shared" si="18"/>
        <v>111</v>
      </c>
      <c r="T36">
        <v>532</v>
      </c>
      <c r="U36">
        <v>3018</v>
      </c>
      <c r="V36" t="s">
        <v>209</v>
      </c>
      <c r="W36">
        <v>462</v>
      </c>
      <c r="X36">
        <v>250.167</v>
      </c>
      <c r="Y36">
        <v>1.847</v>
      </c>
      <c r="Z36">
        <v>15.664999999999999</v>
      </c>
      <c r="AA36">
        <v>28.306937999999999</v>
      </c>
      <c r="AB36">
        <v>0.34388200000000002</v>
      </c>
      <c r="AC36">
        <v>11.979715000000001</v>
      </c>
      <c r="AD36" s="1">
        <v>98</v>
      </c>
      <c r="AE36">
        <v>1</v>
      </c>
      <c r="AF36">
        <v>111</v>
      </c>
      <c r="AG36">
        <v>94</v>
      </c>
      <c r="AH36">
        <v>16.321086999999999</v>
      </c>
      <c r="AI36">
        <v>1063</v>
      </c>
      <c r="AJ36">
        <v>97.4</v>
      </c>
      <c r="AK36">
        <v>18</v>
      </c>
      <c r="AL36">
        <v>6151</v>
      </c>
      <c r="AM36">
        <v>0.86424531244729286</v>
      </c>
      <c r="AN36" t="s">
        <v>69</v>
      </c>
      <c r="AO36">
        <v>150.08699999999999</v>
      </c>
      <c r="AP36" t="s">
        <v>408</v>
      </c>
      <c r="AQ36" t="s">
        <v>118</v>
      </c>
      <c r="AR36" t="s">
        <v>119</v>
      </c>
      <c r="AS36" t="s">
        <v>118</v>
      </c>
      <c r="AT36" t="s">
        <v>119</v>
      </c>
      <c r="AU36" t="s">
        <v>174</v>
      </c>
      <c r="AV36" t="s">
        <v>209</v>
      </c>
      <c r="AW36" t="s">
        <v>69</v>
      </c>
      <c r="AX36">
        <v>3018</v>
      </c>
      <c r="AY36" t="s">
        <v>291</v>
      </c>
      <c r="AZ36">
        <v>3</v>
      </c>
      <c r="BA36" t="s">
        <v>305</v>
      </c>
      <c r="BB36">
        <v>4</v>
      </c>
      <c r="BC36">
        <v>1</v>
      </c>
      <c r="BE36" t="s">
        <v>69</v>
      </c>
      <c r="BF36">
        <v>0</v>
      </c>
      <c r="BG36" t="s">
        <v>235</v>
      </c>
      <c r="BI36" t="s">
        <v>118</v>
      </c>
      <c r="BJ36" t="s">
        <v>209</v>
      </c>
      <c r="BK36" t="s">
        <v>69</v>
      </c>
      <c r="BL36">
        <v>0.86424531244729286</v>
      </c>
      <c r="BM36">
        <v>3018</v>
      </c>
      <c r="BN36" t="s">
        <v>119</v>
      </c>
      <c r="BO36" t="s">
        <v>174</v>
      </c>
      <c r="BP36">
        <v>4</v>
      </c>
      <c r="BQ36">
        <v>462</v>
      </c>
      <c r="BR36">
        <v>1.2148329148140291E-2</v>
      </c>
      <c r="BS36">
        <v>0.42320773091035141</v>
      </c>
      <c r="BT36">
        <v>0.21212121212121213</v>
      </c>
      <c r="BU36">
        <v>15.664999999999999</v>
      </c>
      <c r="BV36">
        <v>0.21645021645021645</v>
      </c>
      <c r="BW36">
        <v>24.025974025974026</v>
      </c>
      <c r="BX36">
        <v>18</v>
      </c>
      <c r="BY36">
        <v>1</v>
      </c>
      <c r="BZ36">
        <v>111</v>
      </c>
    </row>
    <row r="37" spans="1:78" ht="16.5">
      <c r="A37" s="124" t="str">
        <f t="shared" si="1"/>
        <v>청룡교통</v>
      </c>
      <c r="B37" s="125" t="str">
        <f t="shared" si="2"/>
        <v>이기용</v>
      </c>
      <c r="C37" s="126" t="str">
        <f t="shared" si="3"/>
        <v>F</v>
      </c>
      <c r="D37" s="127">
        <f t="shared" si="4"/>
        <v>0.79076923076923078</v>
      </c>
      <c r="E37" s="128">
        <f t="shared" si="5"/>
        <v>3430</v>
      </c>
      <c r="F37" s="129" t="str">
        <f t="shared" si="6"/>
        <v>44</v>
      </c>
      <c r="G37" s="130" t="str">
        <f t="shared" si="7"/>
        <v>73아1078</v>
      </c>
      <c r="H37" s="131">
        <f t="shared" si="8"/>
        <v>1</v>
      </c>
      <c r="I37" s="132">
        <f t="shared" si="9"/>
        <v>1876.0989999999999</v>
      </c>
      <c r="J37" s="133">
        <f t="shared" si="10"/>
        <v>5.9291771141869551E-2</v>
      </c>
      <c r="K37" s="133">
        <f t="shared" si="11"/>
        <v>0.34280012055677389</v>
      </c>
      <c r="L37" s="133">
        <f t="shared" si="12"/>
        <v>0.15297700174670953</v>
      </c>
      <c r="M37" s="134">
        <f t="shared" si="13"/>
        <v>14.233000000000001</v>
      </c>
      <c r="N37" s="135">
        <f t="shared" si="14"/>
        <v>0</v>
      </c>
      <c r="O37" s="135">
        <f t="shared" si="15"/>
        <v>6.0231363057066822</v>
      </c>
      <c r="P37" s="217">
        <f t="shared" si="16"/>
        <v>47</v>
      </c>
      <c r="Q37" s="218">
        <f t="shared" si="17"/>
        <v>0</v>
      </c>
      <c r="R37" s="218">
        <f t="shared" si="18"/>
        <v>113</v>
      </c>
      <c r="T37">
        <v>532</v>
      </c>
      <c r="U37">
        <v>3430</v>
      </c>
      <c r="V37" t="s">
        <v>241</v>
      </c>
      <c r="W37">
        <v>1876.0989999999999</v>
      </c>
      <c r="X37">
        <v>912.61900000000003</v>
      </c>
      <c r="Y37">
        <v>2.056</v>
      </c>
      <c r="Z37">
        <v>14.233000000000001</v>
      </c>
      <c r="AA37">
        <v>109.983036</v>
      </c>
      <c r="AB37">
        <v>6.5210889999999999</v>
      </c>
      <c r="AC37">
        <v>37.702198000000003</v>
      </c>
      <c r="AD37" s="1">
        <v>287</v>
      </c>
      <c r="AE37">
        <v>0</v>
      </c>
      <c r="AF37">
        <v>113</v>
      </c>
      <c r="AG37">
        <v>80</v>
      </c>
      <c r="AH37">
        <v>17.058076</v>
      </c>
      <c r="AI37">
        <v>1494.4</v>
      </c>
      <c r="AJ37">
        <v>0</v>
      </c>
      <c r="AK37">
        <v>47</v>
      </c>
      <c r="AL37">
        <v>19876</v>
      </c>
      <c r="AM37">
        <v>0.79076923076923078</v>
      </c>
      <c r="AN37" t="s">
        <v>70</v>
      </c>
      <c r="AO37">
        <v>1876.0989999999999</v>
      </c>
      <c r="AP37" t="s">
        <v>409</v>
      </c>
      <c r="AQ37" t="s">
        <v>118</v>
      </c>
      <c r="AR37" t="s">
        <v>121</v>
      </c>
      <c r="AS37" t="s">
        <v>118</v>
      </c>
      <c r="AT37" t="s">
        <v>121</v>
      </c>
      <c r="AU37" t="s">
        <v>188</v>
      </c>
      <c r="AV37" t="s">
        <v>241</v>
      </c>
      <c r="AW37" t="s">
        <v>70</v>
      </c>
      <c r="AX37">
        <v>3430</v>
      </c>
      <c r="AY37" t="s">
        <v>298</v>
      </c>
      <c r="AZ37">
        <v>1</v>
      </c>
      <c r="BA37" t="s">
        <v>299</v>
      </c>
      <c r="BB37">
        <v>1</v>
      </c>
      <c r="BC37">
        <v>1</v>
      </c>
      <c r="BE37" t="s">
        <v>67</v>
      </c>
      <c r="BF37">
        <v>-1</v>
      </c>
      <c r="BG37" t="s">
        <v>236</v>
      </c>
      <c r="BI37" t="s">
        <v>118</v>
      </c>
      <c r="BJ37" t="s">
        <v>241</v>
      </c>
      <c r="BK37" t="s">
        <v>70</v>
      </c>
      <c r="BL37">
        <v>0.79076923076923078</v>
      </c>
      <c r="BM37">
        <v>3430</v>
      </c>
      <c r="BN37" t="s">
        <v>121</v>
      </c>
      <c r="BO37" t="s">
        <v>188</v>
      </c>
      <c r="BP37">
        <v>1</v>
      </c>
      <c r="BQ37">
        <v>1876.0989999999999</v>
      </c>
      <c r="BR37">
        <v>5.9291771141869551E-2</v>
      </c>
      <c r="BS37">
        <v>0.34280012055677389</v>
      </c>
      <c r="BT37">
        <v>0.15297700174670953</v>
      </c>
      <c r="BU37">
        <v>14.233000000000001</v>
      </c>
      <c r="BV37">
        <v>0</v>
      </c>
      <c r="BW37">
        <v>6.0231363057066822</v>
      </c>
      <c r="BX37">
        <v>47</v>
      </c>
      <c r="BY37">
        <v>0</v>
      </c>
      <c r="BZ37">
        <v>113</v>
      </c>
    </row>
    <row r="38" spans="1:78" ht="16.5">
      <c r="A38" s="107" t="str">
        <f t="shared" si="1"/>
        <v>청룡교통</v>
      </c>
      <c r="B38" s="108" t="str">
        <f t="shared" si="2"/>
        <v>이도영</v>
      </c>
      <c r="C38" s="109" t="str">
        <f t="shared" si="3"/>
        <v>C</v>
      </c>
      <c r="D38" s="110">
        <f t="shared" si="4"/>
        <v>0.86136363636363633</v>
      </c>
      <c r="E38" s="111">
        <f t="shared" si="5"/>
        <v>3394</v>
      </c>
      <c r="F38" s="112" t="str">
        <f t="shared" si="6"/>
        <v>43</v>
      </c>
      <c r="G38" s="113" t="str">
        <f t="shared" si="7"/>
        <v>73아1150</v>
      </c>
      <c r="H38" s="114">
        <f t="shared" si="8"/>
        <v>1</v>
      </c>
      <c r="I38" s="115">
        <f t="shared" si="9"/>
        <v>1436.0070000000001</v>
      </c>
      <c r="J38" s="116">
        <f t="shared" si="10"/>
        <v>1.0312486706385189E-2</v>
      </c>
      <c r="K38" s="116">
        <f t="shared" si="11"/>
        <v>0.36795128934040772</v>
      </c>
      <c r="L38" s="116">
        <f t="shared" si="12"/>
        <v>0.19359237106782906</v>
      </c>
      <c r="M38" s="117">
        <f t="shared" si="13"/>
        <v>14.657999999999999</v>
      </c>
      <c r="N38" s="118">
        <f t="shared" si="14"/>
        <v>0</v>
      </c>
      <c r="O38" s="118">
        <f t="shared" si="15"/>
        <v>7.1030294420570375</v>
      </c>
      <c r="P38" s="219">
        <f t="shared" si="16"/>
        <v>0</v>
      </c>
      <c r="Q38" s="220">
        <f t="shared" si="17"/>
        <v>0</v>
      </c>
      <c r="R38" s="220">
        <f t="shared" si="18"/>
        <v>102</v>
      </c>
      <c r="T38">
        <v>532</v>
      </c>
      <c r="U38">
        <v>3394</v>
      </c>
      <c r="V38" t="s">
        <v>210</v>
      </c>
      <c r="W38">
        <v>1436.0070000000001</v>
      </c>
      <c r="X38">
        <v>757.76300000000003</v>
      </c>
      <c r="Y38">
        <v>1.895</v>
      </c>
      <c r="Z38">
        <v>14.657999999999999</v>
      </c>
      <c r="AA38">
        <v>84.415526999999997</v>
      </c>
      <c r="AB38">
        <v>0.87053400000000003</v>
      </c>
      <c r="AC38">
        <v>31.060801999999999</v>
      </c>
      <c r="AD38" s="1">
        <v>278</v>
      </c>
      <c r="AE38">
        <v>0</v>
      </c>
      <c r="AF38">
        <v>102</v>
      </c>
      <c r="AG38">
        <v>101</v>
      </c>
      <c r="AH38">
        <v>17.011171000000001</v>
      </c>
      <c r="AI38">
        <v>813.3</v>
      </c>
      <c r="AJ38">
        <v>29.6</v>
      </c>
      <c r="AK38">
        <v>0</v>
      </c>
      <c r="AL38">
        <v>0</v>
      </c>
      <c r="AM38">
        <v>0.86136363636363633</v>
      </c>
      <c r="AN38" t="s">
        <v>69</v>
      </c>
      <c r="AO38">
        <v>1436.0070000000001</v>
      </c>
      <c r="AP38" t="s">
        <v>410</v>
      </c>
      <c r="AQ38" t="s">
        <v>118</v>
      </c>
      <c r="AR38" t="s">
        <v>119</v>
      </c>
      <c r="AS38" t="s">
        <v>118</v>
      </c>
      <c r="AT38" t="s">
        <v>119</v>
      </c>
      <c r="AU38" t="s">
        <v>176</v>
      </c>
      <c r="AV38" t="s">
        <v>210</v>
      </c>
      <c r="AW38" t="s">
        <v>69</v>
      </c>
      <c r="AX38">
        <v>3394</v>
      </c>
      <c r="AY38" t="s">
        <v>291</v>
      </c>
      <c r="AZ38">
        <v>5</v>
      </c>
      <c r="BA38" t="s">
        <v>317</v>
      </c>
      <c r="BB38">
        <v>1</v>
      </c>
      <c r="BC38">
        <v>1</v>
      </c>
      <c r="BE38" t="s">
        <v>68</v>
      </c>
      <c r="BF38">
        <v>-1</v>
      </c>
      <c r="BG38" t="s">
        <v>236</v>
      </c>
      <c r="BI38" t="s">
        <v>118</v>
      </c>
      <c r="BJ38" t="s">
        <v>210</v>
      </c>
      <c r="BK38" t="s">
        <v>69</v>
      </c>
      <c r="BL38">
        <v>0.86136363636363633</v>
      </c>
      <c r="BM38">
        <v>3394</v>
      </c>
      <c r="BN38" t="s">
        <v>119</v>
      </c>
      <c r="BO38" t="s">
        <v>176</v>
      </c>
      <c r="BP38">
        <v>1</v>
      </c>
      <c r="BQ38">
        <v>1436.0070000000001</v>
      </c>
      <c r="BR38">
        <v>1.0312486706385189E-2</v>
      </c>
      <c r="BS38">
        <v>0.36795128934040772</v>
      </c>
      <c r="BT38">
        <v>0.19359237106782906</v>
      </c>
      <c r="BU38">
        <v>14.657999999999999</v>
      </c>
      <c r="BV38">
        <v>0</v>
      </c>
      <c r="BW38">
        <v>7.1030294420570375</v>
      </c>
      <c r="BX38">
        <v>0</v>
      </c>
      <c r="BY38">
        <v>0</v>
      </c>
      <c r="BZ38">
        <v>102</v>
      </c>
    </row>
    <row r="39" spans="1:78" ht="16.5">
      <c r="A39" s="124" t="str">
        <f t="shared" si="1"/>
        <v>청룡교통</v>
      </c>
      <c r="B39" s="125" t="str">
        <f t="shared" si="2"/>
        <v>이동현</v>
      </c>
      <c r="C39" s="126" t="str">
        <f t="shared" si="3"/>
        <v>D</v>
      </c>
      <c r="D39" s="127">
        <f t="shared" si="4"/>
        <v>0.84318181818181814</v>
      </c>
      <c r="E39" s="128">
        <f t="shared" si="5"/>
        <v>325</v>
      </c>
      <c r="F39" s="129" t="str">
        <f t="shared" si="6"/>
        <v>43</v>
      </c>
      <c r="G39" s="130" t="str">
        <f t="shared" si="7"/>
        <v>73아1058</v>
      </c>
      <c r="H39" s="131">
        <f t="shared" si="8"/>
        <v>1</v>
      </c>
      <c r="I39" s="132">
        <f t="shared" si="9"/>
        <v>1200.817</v>
      </c>
      <c r="J39" s="133">
        <f t="shared" si="10"/>
        <v>8.8872561739160836E-4</v>
      </c>
      <c r="K39" s="133">
        <f t="shared" si="11"/>
        <v>0.36737348033590972</v>
      </c>
      <c r="L39" s="133">
        <f t="shared" si="12"/>
        <v>0.16738603800579105</v>
      </c>
      <c r="M39" s="134">
        <f t="shared" si="13"/>
        <v>15.145</v>
      </c>
      <c r="N39" s="135">
        <f t="shared" si="14"/>
        <v>8.3276635823776646E-2</v>
      </c>
      <c r="O39" s="135">
        <f t="shared" si="15"/>
        <v>51.881344118212851</v>
      </c>
      <c r="P39" s="217">
        <f t="shared" si="16"/>
        <v>23</v>
      </c>
      <c r="Q39" s="218">
        <f t="shared" si="17"/>
        <v>1</v>
      </c>
      <c r="R39" s="218">
        <f t="shared" si="18"/>
        <v>623</v>
      </c>
      <c r="T39">
        <v>532</v>
      </c>
      <c r="U39">
        <v>325</v>
      </c>
      <c r="V39" t="s">
        <v>211</v>
      </c>
      <c r="W39">
        <v>1200.817</v>
      </c>
      <c r="X39">
        <v>647.30999999999995</v>
      </c>
      <c r="Y39">
        <v>1.855</v>
      </c>
      <c r="Z39">
        <v>15.145</v>
      </c>
      <c r="AA39">
        <v>69.381369000000007</v>
      </c>
      <c r="AB39">
        <v>6.1661000000000001E-2</v>
      </c>
      <c r="AC39">
        <v>25.488875</v>
      </c>
      <c r="AD39" s="1">
        <v>201</v>
      </c>
      <c r="AE39">
        <v>1</v>
      </c>
      <c r="AF39">
        <v>623</v>
      </c>
      <c r="AG39">
        <v>100</v>
      </c>
      <c r="AH39">
        <v>17.307483999999999</v>
      </c>
      <c r="AI39">
        <v>1604.9</v>
      </c>
      <c r="AJ39">
        <v>145.80000000000001</v>
      </c>
      <c r="AK39">
        <v>23</v>
      </c>
      <c r="AL39">
        <v>6481</v>
      </c>
      <c r="AM39">
        <v>0.84318181818181814</v>
      </c>
      <c r="AN39" t="s">
        <v>67</v>
      </c>
      <c r="AO39">
        <v>1200.817</v>
      </c>
      <c r="AP39" t="s">
        <v>411</v>
      </c>
      <c r="AQ39" t="s">
        <v>118</v>
      </c>
      <c r="AR39" t="s">
        <v>119</v>
      </c>
      <c r="AS39" t="s">
        <v>118</v>
      </c>
      <c r="AT39" t="s">
        <v>119</v>
      </c>
      <c r="AU39" t="s">
        <v>172</v>
      </c>
      <c r="AV39" t="s">
        <v>211</v>
      </c>
      <c r="AW39" t="s">
        <v>67</v>
      </c>
      <c r="AX39">
        <v>325</v>
      </c>
      <c r="AY39" t="s">
        <v>293</v>
      </c>
      <c r="AZ39">
        <v>3</v>
      </c>
      <c r="BA39" t="s">
        <v>294</v>
      </c>
      <c r="BB39">
        <v>1</v>
      </c>
      <c r="BC39">
        <v>1</v>
      </c>
      <c r="BE39" t="s">
        <v>69</v>
      </c>
      <c r="BF39">
        <v>-1</v>
      </c>
      <c r="BG39" t="s">
        <v>236</v>
      </c>
      <c r="BI39" t="s">
        <v>118</v>
      </c>
      <c r="BJ39" t="s">
        <v>211</v>
      </c>
      <c r="BK39" t="s">
        <v>67</v>
      </c>
      <c r="BL39">
        <v>0.84318181818181814</v>
      </c>
      <c r="BM39">
        <v>325</v>
      </c>
      <c r="BN39" t="s">
        <v>119</v>
      </c>
      <c r="BO39" t="s">
        <v>172</v>
      </c>
      <c r="BP39">
        <v>1</v>
      </c>
      <c r="BQ39">
        <v>1200.817</v>
      </c>
      <c r="BR39">
        <v>8.8872561739160836E-4</v>
      </c>
      <c r="BS39">
        <v>0.36737348033590972</v>
      </c>
      <c r="BT39">
        <v>0.16738603800579105</v>
      </c>
      <c r="BU39">
        <v>15.145</v>
      </c>
      <c r="BV39">
        <v>8.3276635823776646E-2</v>
      </c>
      <c r="BW39">
        <v>51.881344118212851</v>
      </c>
      <c r="BX39">
        <v>23</v>
      </c>
      <c r="BY39">
        <v>1</v>
      </c>
      <c r="BZ39">
        <v>623</v>
      </c>
    </row>
    <row r="40" spans="1:78" ht="16.5">
      <c r="A40" s="107" t="str">
        <f t="shared" si="1"/>
        <v>청룡교통</v>
      </c>
      <c r="B40" s="108" t="str">
        <f t="shared" si="2"/>
        <v>이성호</v>
      </c>
      <c r="C40" s="109" t="str">
        <f t="shared" si="3"/>
        <v>S</v>
      </c>
      <c r="D40" s="110">
        <f t="shared" si="4"/>
        <v>1.0455634610799809</v>
      </c>
      <c r="E40" s="111">
        <f t="shared" si="5"/>
        <v>1235</v>
      </c>
      <c r="F40" s="112" t="str">
        <f t="shared" si="6"/>
        <v>43</v>
      </c>
      <c r="G40" s="113" t="str">
        <f t="shared" si="7"/>
        <v>73아1060</v>
      </c>
      <c r="H40" s="114">
        <f t="shared" si="8"/>
        <v>5</v>
      </c>
      <c r="I40" s="115">
        <f t="shared" si="9"/>
        <v>689.32800000000009</v>
      </c>
      <c r="J40" s="116">
        <f t="shared" si="10"/>
        <v>7.9229998148274597E-2</v>
      </c>
      <c r="K40" s="116">
        <f t="shared" si="11"/>
        <v>0.31982715744976886</v>
      </c>
      <c r="L40" s="116">
        <f t="shared" si="12"/>
        <v>9.5745421628020327E-2</v>
      </c>
      <c r="M40" s="117">
        <f t="shared" si="13"/>
        <v>12.644</v>
      </c>
      <c r="N40" s="118">
        <f t="shared" si="14"/>
        <v>0</v>
      </c>
      <c r="O40" s="118">
        <f t="shared" si="15"/>
        <v>21.034978994034766</v>
      </c>
      <c r="P40" s="219">
        <f t="shared" si="16"/>
        <v>6</v>
      </c>
      <c r="Q40" s="220">
        <f t="shared" si="17"/>
        <v>0</v>
      </c>
      <c r="R40" s="220">
        <f t="shared" si="18"/>
        <v>145</v>
      </c>
      <c r="T40">
        <v>532</v>
      </c>
      <c r="U40">
        <v>1235</v>
      </c>
      <c r="V40" t="s">
        <v>237</v>
      </c>
      <c r="W40">
        <v>689.32799999999997</v>
      </c>
      <c r="X40">
        <v>301.86399999999998</v>
      </c>
      <c r="Y40">
        <v>2.2839999999999998</v>
      </c>
      <c r="Z40">
        <v>12.644</v>
      </c>
      <c r="AA40">
        <v>38.618037000000001</v>
      </c>
      <c r="AB40">
        <v>3.059707</v>
      </c>
      <c r="AC40">
        <v>12.351096999999999</v>
      </c>
      <c r="AD40" s="1">
        <v>66</v>
      </c>
      <c r="AE40">
        <v>0</v>
      </c>
      <c r="AF40">
        <v>145</v>
      </c>
      <c r="AG40">
        <v>83</v>
      </c>
      <c r="AH40">
        <v>17.849896999999999</v>
      </c>
      <c r="AI40">
        <v>629.1</v>
      </c>
      <c r="AJ40">
        <v>13.1</v>
      </c>
      <c r="AK40">
        <v>6</v>
      </c>
      <c r="AL40">
        <v>3000</v>
      </c>
      <c r="AM40">
        <v>1.0455634610799809</v>
      </c>
      <c r="AN40" t="s">
        <v>71</v>
      </c>
      <c r="AO40">
        <v>205.36199999999999</v>
      </c>
      <c r="AP40" t="s">
        <v>412</v>
      </c>
      <c r="AQ40" t="s">
        <v>118</v>
      </c>
      <c r="AR40" t="s">
        <v>119</v>
      </c>
      <c r="AS40" t="s">
        <v>118</v>
      </c>
      <c r="AT40" t="s">
        <v>119</v>
      </c>
      <c r="AU40" t="s">
        <v>311</v>
      </c>
      <c r="AV40" t="s">
        <v>237</v>
      </c>
      <c r="AW40" t="s">
        <v>71</v>
      </c>
      <c r="AX40">
        <v>1235</v>
      </c>
      <c r="AY40" t="s">
        <v>301</v>
      </c>
      <c r="AZ40">
        <v>7</v>
      </c>
      <c r="BA40" t="s">
        <v>353</v>
      </c>
      <c r="BB40">
        <v>5</v>
      </c>
      <c r="BC40">
        <v>1</v>
      </c>
      <c r="BE40" t="s">
        <v>68</v>
      </c>
      <c r="BF40">
        <v>2</v>
      </c>
      <c r="BG40" t="s">
        <v>234</v>
      </c>
      <c r="BI40" t="s">
        <v>118</v>
      </c>
      <c r="BJ40" t="s">
        <v>237</v>
      </c>
      <c r="BK40" t="s">
        <v>71</v>
      </c>
      <c r="BL40">
        <v>1.0455634610799809</v>
      </c>
      <c r="BM40">
        <v>1235</v>
      </c>
      <c r="BN40" t="s">
        <v>119</v>
      </c>
      <c r="BO40" t="s">
        <v>311</v>
      </c>
      <c r="BP40">
        <v>5</v>
      </c>
      <c r="BQ40">
        <v>689.32800000000009</v>
      </c>
      <c r="BR40">
        <v>7.9229998148274597E-2</v>
      </c>
      <c r="BS40">
        <v>0.31982715744976886</v>
      </c>
      <c r="BT40">
        <v>9.5745421628020341E-2</v>
      </c>
      <c r="BU40">
        <v>12.644</v>
      </c>
      <c r="BV40">
        <v>0</v>
      </c>
      <c r="BW40">
        <v>21.034978994034766</v>
      </c>
      <c r="BX40">
        <v>6</v>
      </c>
      <c r="BY40">
        <v>0</v>
      </c>
      <c r="BZ40">
        <v>145</v>
      </c>
    </row>
    <row r="41" spans="1:78" ht="16.5">
      <c r="A41" s="124" t="str">
        <f t="shared" si="1"/>
        <v>청룡교통</v>
      </c>
      <c r="B41" s="125" t="str">
        <f t="shared" si="2"/>
        <v>이재룡</v>
      </c>
      <c r="C41" s="126" t="str">
        <f t="shared" si="3"/>
        <v>B</v>
      </c>
      <c r="D41" s="127">
        <f t="shared" si="4"/>
        <v>0.93636363636363629</v>
      </c>
      <c r="E41" s="128">
        <f t="shared" si="5"/>
        <v>7168</v>
      </c>
      <c r="F41" s="129" t="str">
        <f t="shared" si="6"/>
        <v>43</v>
      </c>
      <c r="G41" s="130" t="str">
        <f t="shared" si="7"/>
        <v>73아1072</v>
      </c>
      <c r="H41" s="131">
        <f t="shared" si="8"/>
        <v>1</v>
      </c>
      <c r="I41" s="132">
        <f t="shared" si="9"/>
        <v>1854.7539999999999</v>
      </c>
      <c r="J41" s="133">
        <f t="shared" si="10"/>
        <v>3.2416723126077345E-3</v>
      </c>
      <c r="K41" s="133">
        <f t="shared" si="11"/>
        <v>0.44483345533409746</v>
      </c>
      <c r="L41" s="133">
        <f t="shared" si="12"/>
        <v>0.11268340707177341</v>
      </c>
      <c r="M41" s="134">
        <f t="shared" si="13"/>
        <v>16.114000000000001</v>
      </c>
      <c r="N41" s="135">
        <f t="shared" si="14"/>
        <v>0</v>
      </c>
      <c r="O41" s="135">
        <f t="shared" si="15"/>
        <v>34.505923696619604</v>
      </c>
      <c r="P41" s="217">
        <f t="shared" si="16"/>
        <v>71</v>
      </c>
      <c r="Q41" s="218">
        <f t="shared" si="17"/>
        <v>0</v>
      </c>
      <c r="R41" s="218">
        <f t="shared" si="18"/>
        <v>640</v>
      </c>
      <c r="T41">
        <v>532</v>
      </c>
      <c r="U41">
        <v>7168</v>
      </c>
      <c r="V41" t="s">
        <v>212</v>
      </c>
      <c r="W41">
        <v>1854.7539999999999</v>
      </c>
      <c r="X41">
        <v>900.17899999999997</v>
      </c>
      <c r="Y41">
        <v>2.06</v>
      </c>
      <c r="Z41">
        <v>16.114000000000001</v>
      </c>
      <c r="AA41">
        <v>110.1086</v>
      </c>
      <c r="AB41">
        <v>0.35693599999999998</v>
      </c>
      <c r="AC41">
        <v>48.979989000000003</v>
      </c>
      <c r="AD41" s="1">
        <v>209</v>
      </c>
      <c r="AE41">
        <v>0</v>
      </c>
      <c r="AF41">
        <v>640</v>
      </c>
      <c r="AG41">
        <v>105</v>
      </c>
      <c r="AH41">
        <v>16.844768999999999</v>
      </c>
      <c r="AI41">
        <v>8216.7999999999993</v>
      </c>
      <c r="AJ41">
        <v>417.8</v>
      </c>
      <c r="AK41">
        <v>71</v>
      </c>
      <c r="AL41">
        <v>70674</v>
      </c>
      <c r="AM41">
        <v>0.93636363636363629</v>
      </c>
      <c r="AN41" t="s">
        <v>68</v>
      </c>
      <c r="AO41">
        <v>1854.7539999999999</v>
      </c>
      <c r="AP41" t="s">
        <v>413</v>
      </c>
      <c r="AQ41" t="s">
        <v>118</v>
      </c>
      <c r="AR41" t="s">
        <v>119</v>
      </c>
      <c r="AS41" t="s">
        <v>118</v>
      </c>
      <c r="AT41" t="s">
        <v>119</v>
      </c>
      <c r="AU41" t="s">
        <v>174</v>
      </c>
      <c r="AV41" t="s">
        <v>212</v>
      </c>
      <c r="AW41" t="s">
        <v>68</v>
      </c>
      <c r="AX41">
        <v>7168</v>
      </c>
      <c r="AY41" t="s">
        <v>286</v>
      </c>
      <c r="AZ41">
        <v>2</v>
      </c>
      <c r="BA41" t="s">
        <v>265</v>
      </c>
      <c r="BB41">
        <v>1</v>
      </c>
      <c r="BC41">
        <v>1</v>
      </c>
      <c r="BE41" t="s">
        <v>68</v>
      </c>
      <c r="BF41">
        <v>0</v>
      </c>
      <c r="BG41" t="s">
        <v>235</v>
      </c>
      <c r="BI41" t="s">
        <v>118</v>
      </c>
      <c r="BJ41" t="s">
        <v>212</v>
      </c>
      <c r="BK41" t="s">
        <v>68</v>
      </c>
      <c r="BL41">
        <v>0.93636363636363629</v>
      </c>
      <c r="BM41">
        <v>7168</v>
      </c>
      <c r="BN41" t="s">
        <v>119</v>
      </c>
      <c r="BO41" t="s">
        <v>174</v>
      </c>
      <c r="BP41">
        <v>1</v>
      </c>
      <c r="BQ41">
        <v>1854.7539999999999</v>
      </c>
      <c r="BR41">
        <v>3.2416723126077345E-3</v>
      </c>
      <c r="BS41">
        <v>0.44483345533409746</v>
      </c>
      <c r="BT41">
        <v>0.11268340707177341</v>
      </c>
      <c r="BU41">
        <v>16.114000000000001</v>
      </c>
      <c r="BV41">
        <v>0</v>
      </c>
      <c r="BW41">
        <v>34.505923696619604</v>
      </c>
      <c r="BX41">
        <v>71</v>
      </c>
      <c r="BY41">
        <v>0</v>
      </c>
      <c r="BZ41">
        <v>640</v>
      </c>
    </row>
    <row r="42" spans="1:78" ht="16.5">
      <c r="A42" s="107" t="str">
        <f t="shared" si="1"/>
        <v>청룡교통</v>
      </c>
      <c r="B42" s="108" t="str">
        <f t="shared" si="2"/>
        <v>이준형</v>
      </c>
      <c r="C42" s="109" t="str">
        <f t="shared" si="3"/>
        <v>S</v>
      </c>
      <c r="D42" s="110">
        <f t="shared" si="4"/>
        <v>1.0149999999999999</v>
      </c>
      <c r="E42" s="111">
        <f t="shared" si="5"/>
        <v>9866</v>
      </c>
      <c r="F42" s="112" t="str">
        <f t="shared" si="6"/>
        <v>44</v>
      </c>
      <c r="G42" s="113" t="str">
        <f t="shared" si="7"/>
        <v>73아1078</v>
      </c>
      <c r="H42" s="114">
        <f t="shared" si="8"/>
        <v>1</v>
      </c>
      <c r="I42" s="115">
        <f t="shared" si="9"/>
        <v>2055.7759999999998</v>
      </c>
      <c r="J42" s="116">
        <f t="shared" si="10"/>
        <v>1.8095395199092333E-2</v>
      </c>
      <c r="K42" s="116">
        <f t="shared" si="11"/>
        <v>0.27581372950356764</v>
      </c>
      <c r="L42" s="116">
        <f t="shared" si="12"/>
        <v>0.20819388882835485</v>
      </c>
      <c r="M42" s="117">
        <f t="shared" si="13"/>
        <v>8.4979999999999993</v>
      </c>
      <c r="N42" s="118">
        <f t="shared" si="14"/>
        <v>0</v>
      </c>
      <c r="O42" s="118">
        <f t="shared" si="15"/>
        <v>0.82693834347711037</v>
      </c>
      <c r="P42" s="219">
        <f t="shared" si="16"/>
        <v>7</v>
      </c>
      <c r="Q42" s="220">
        <f t="shared" si="17"/>
        <v>0</v>
      </c>
      <c r="R42" s="220">
        <f t="shared" si="18"/>
        <v>17</v>
      </c>
      <c r="T42">
        <v>532</v>
      </c>
      <c r="U42">
        <v>9866</v>
      </c>
      <c r="V42" t="s">
        <v>213</v>
      </c>
      <c r="W42">
        <v>2055.7759999999998</v>
      </c>
      <c r="X42">
        <v>779.05499999999995</v>
      </c>
      <c r="Y42">
        <v>2.6389999999999998</v>
      </c>
      <c r="Z42">
        <v>8.4979999999999993</v>
      </c>
      <c r="AA42">
        <v>108.94219099999999</v>
      </c>
      <c r="AB42">
        <v>1.971352</v>
      </c>
      <c r="AC42">
        <v>30.047751999999999</v>
      </c>
      <c r="AD42" s="1">
        <v>428</v>
      </c>
      <c r="AE42">
        <v>0</v>
      </c>
      <c r="AF42">
        <v>17</v>
      </c>
      <c r="AG42">
        <v>77</v>
      </c>
      <c r="AH42">
        <v>18.870338</v>
      </c>
      <c r="AI42">
        <v>258.39999999999998</v>
      </c>
      <c r="AJ42">
        <v>0</v>
      </c>
      <c r="AK42">
        <v>7</v>
      </c>
      <c r="AL42">
        <v>5092</v>
      </c>
      <c r="AM42">
        <v>1.0149999999999999</v>
      </c>
      <c r="AN42" t="s">
        <v>71</v>
      </c>
      <c r="AO42">
        <v>2055.7759999999998</v>
      </c>
      <c r="AP42" t="s">
        <v>414</v>
      </c>
      <c r="AQ42" t="s">
        <v>118</v>
      </c>
      <c r="AR42" t="s">
        <v>121</v>
      </c>
      <c r="AS42" t="s">
        <v>118</v>
      </c>
      <c r="AT42" t="s">
        <v>121</v>
      </c>
      <c r="AU42" t="s">
        <v>188</v>
      </c>
      <c r="AV42" t="s">
        <v>213</v>
      </c>
      <c r="AW42" t="s">
        <v>71</v>
      </c>
      <c r="AX42">
        <v>9866</v>
      </c>
      <c r="AY42" t="s">
        <v>289</v>
      </c>
      <c r="AZ42">
        <v>4</v>
      </c>
      <c r="BA42" t="s">
        <v>351</v>
      </c>
      <c r="BB42">
        <v>1</v>
      </c>
      <c r="BC42">
        <v>1</v>
      </c>
      <c r="BE42" t="s">
        <v>71</v>
      </c>
      <c r="BF42">
        <v>0</v>
      </c>
      <c r="BG42" t="s">
        <v>235</v>
      </c>
      <c r="BI42" t="s">
        <v>118</v>
      </c>
      <c r="BJ42" t="s">
        <v>213</v>
      </c>
      <c r="BK42" t="s">
        <v>71</v>
      </c>
      <c r="BL42">
        <v>1.0149999999999999</v>
      </c>
      <c r="BM42">
        <v>9866</v>
      </c>
      <c r="BN42" t="s">
        <v>121</v>
      </c>
      <c r="BO42" t="s">
        <v>188</v>
      </c>
      <c r="BP42">
        <v>1</v>
      </c>
      <c r="BQ42">
        <v>2055.7759999999998</v>
      </c>
      <c r="BR42">
        <v>1.8095395199092333E-2</v>
      </c>
      <c r="BS42">
        <v>0.27581372950356764</v>
      </c>
      <c r="BT42">
        <v>0.20819388882835485</v>
      </c>
      <c r="BU42">
        <v>8.4979999999999993</v>
      </c>
      <c r="BV42">
        <v>0</v>
      </c>
      <c r="BW42">
        <v>0.82693834347711037</v>
      </c>
      <c r="BX42">
        <v>7</v>
      </c>
      <c r="BY42">
        <v>0</v>
      </c>
      <c r="BZ42">
        <v>17</v>
      </c>
    </row>
    <row r="43" spans="1:78" ht="16.5">
      <c r="A43" s="124" t="str">
        <f t="shared" si="1"/>
        <v>청룡교통</v>
      </c>
      <c r="B43" s="125" t="str">
        <f t="shared" si="2"/>
        <v>이준호</v>
      </c>
      <c r="C43" s="126" t="str">
        <f t="shared" si="3"/>
        <v>S</v>
      </c>
      <c r="D43" s="127">
        <f t="shared" si="4"/>
        <v>1.0519230769230767</v>
      </c>
      <c r="E43" s="128">
        <f t="shared" si="5"/>
        <v>6617</v>
      </c>
      <c r="F43" s="129" t="str">
        <f t="shared" si="6"/>
        <v>44</v>
      </c>
      <c r="G43" s="130" t="str">
        <f t="shared" si="7"/>
        <v>73아1081</v>
      </c>
      <c r="H43" s="131">
        <f t="shared" si="8"/>
        <v>1</v>
      </c>
      <c r="I43" s="132">
        <f t="shared" si="9"/>
        <v>1625.82</v>
      </c>
      <c r="J43" s="133">
        <f t="shared" si="10"/>
        <v>7.1770615912363541E-4</v>
      </c>
      <c r="K43" s="133">
        <f t="shared" si="11"/>
        <v>0.26032458860048341</v>
      </c>
      <c r="L43" s="133">
        <f t="shared" si="12"/>
        <v>0.12916559028674762</v>
      </c>
      <c r="M43" s="134">
        <f t="shared" si="13"/>
        <v>8.1180000000000003</v>
      </c>
      <c r="N43" s="135">
        <f t="shared" si="14"/>
        <v>0</v>
      </c>
      <c r="O43" s="135">
        <f t="shared" si="15"/>
        <v>0.5535668155146326</v>
      </c>
      <c r="P43" s="217">
        <f t="shared" si="16"/>
        <v>2</v>
      </c>
      <c r="Q43" s="218">
        <f t="shared" si="17"/>
        <v>0</v>
      </c>
      <c r="R43" s="218">
        <f t="shared" si="18"/>
        <v>9</v>
      </c>
      <c r="T43">
        <v>532</v>
      </c>
      <c r="U43">
        <v>6617</v>
      </c>
      <c r="V43" t="s">
        <v>214</v>
      </c>
      <c r="W43">
        <v>1625.82</v>
      </c>
      <c r="X43">
        <v>594.43799999999999</v>
      </c>
      <c r="Y43">
        <v>2.7349999999999999</v>
      </c>
      <c r="Z43">
        <v>8.1180000000000003</v>
      </c>
      <c r="AA43">
        <v>76.627459999999999</v>
      </c>
      <c r="AB43">
        <v>5.4996000000000003E-2</v>
      </c>
      <c r="AC43">
        <v>19.948011999999999</v>
      </c>
      <c r="AD43" s="1">
        <v>210</v>
      </c>
      <c r="AE43">
        <v>0</v>
      </c>
      <c r="AF43">
        <v>9</v>
      </c>
      <c r="AG43">
        <v>84</v>
      </c>
      <c r="AH43">
        <v>21.217198</v>
      </c>
      <c r="AI43">
        <v>228.7</v>
      </c>
      <c r="AJ43">
        <v>0</v>
      </c>
      <c r="AK43">
        <v>2</v>
      </c>
      <c r="AL43">
        <v>1572</v>
      </c>
      <c r="AM43">
        <v>1.0519230769230767</v>
      </c>
      <c r="AN43" t="s">
        <v>71</v>
      </c>
      <c r="AO43">
        <v>1625.82</v>
      </c>
      <c r="AP43" t="s">
        <v>415</v>
      </c>
      <c r="AQ43" t="s">
        <v>118</v>
      </c>
      <c r="AR43" t="s">
        <v>121</v>
      </c>
      <c r="AS43" t="s">
        <v>118</v>
      </c>
      <c r="AT43" t="s">
        <v>121</v>
      </c>
      <c r="AU43" t="s">
        <v>189</v>
      </c>
      <c r="AV43" t="s">
        <v>214</v>
      </c>
      <c r="AW43" t="s">
        <v>71</v>
      </c>
      <c r="AX43">
        <v>6617</v>
      </c>
      <c r="AY43" t="s">
        <v>289</v>
      </c>
      <c r="AZ43">
        <v>3</v>
      </c>
      <c r="BA43" t="s">
        <v>352</v>
      </c>
      <c r="BB43">
        <v>1</v>
      </c>
      <c r="BC43">
        <v>1</v>
      </c>
      <c r="BE43" t="s">
        <v>71</v>
      </c>
      <c r="BF43">
        <v>0</v>
      </c>
      <c r="BG43" t="s">
        <v>235</v>
      </c>
      <c r="BI43" t="s">
        <v>118</v>
      </c>
      <c r="BJ43" t="s">
        <v>214</v>
      </c>
      <c r="BK43" t="s">
        <v>71</v>
      </c>
      <c r="BL43">
        <v>1.0519230769230767</v>
      </c>
      <c r="BM43">
        <v>6617</v>
      </c>
      <c r="BN43" t="s">
        <v>121</v>
      </c>
      <c r="BO43" t="s">
        <v>189</v>
      </c>
      <c r="BP43">
        <v>1</v>
      </c>
      <c r="BQ43">
        <v>1625.82</v>
      </c>
      <c r="BR43">
        <v>7.1770615912363541E-4</v>
      </c>
      <c r="BS43">
        <v>0.26032458860048341</v>
      </c>
      <c r="BT43">
        <v>0.12916559028674762</v>
      </c>
      <c r="BU43">
        <v>8.1180000000000003</v>
      </c>
      <c r="BV43">
        <v>0</v>
      </c>
      <c r="BW43">
        <v>0.5535668155146326</v>
      </c>
      <c r="BX43">
        <v>2</v>
      </c>
      <c r="BY43">
        <v>0</v>
      </c>
      <c r="BZ43">
        <v>9</v>
      </c>
    </row>
    <row r="44" spans="1:78" ht="16.5">
      <c r="A44" s="107" t="str">
        <f t="shared" si="1"/>
        <v>청룡교통</v>
      </c>
      <c r="B44" s="108" t="str">
        <f t="shared" si="2"/>
        <v>이진원</v>
      </c>
      <c r="C44" s="109" t="str">
        <f t="shared" si="3"/>
        <v>B</v>
      </c>
      <c r="D44" s="110">
        <f t="shared" si="4"/>
        <v>0.91242366126021135</v>
      </c>
      <c r="E44" s="111">
        <f t="shared" si="5"/>
        <v>4636</v>
      </c>
      <c r="F44" s="112" t="str">
        <f t="shared" si="6"/>
        <v>43-1</v>
      </c>
      <c r="G44" s="113" t="str">
        <f t="shared" si="7"/>
        <v>73아1056</v>
      </c>
      <c r="H44" s="114">
        <f t="shared" si="8"/>
        <v>5</v>
      </c>
      <c r="I44" s="115">
        <f t="shared" si="9"/>
        <v>570.33100000000002</v>
      </c>
      <c r="J44" s="116">
        <f t="shared" si="10"/>
        <v>1.3922060805754548E-2</v>
      </c>
      <c r="K44" s="116">
        <f t="shared" si="11"/>
        <v>0.41853757336992176</v>
      </c>
      <c r="L44" s="116">
        <f t="shared" si="12"/>
        <v>0.11922900911926583</v>
      </c>
      <c r="M44" s="117">
        <f t="shared" si="13"/>
        <v>14.057</v>
      </c>
      <c r="N44" s="118">
        <f t="shared" si="14"/>
        <v>0</v>
      </c>
      <c r="O44" s="118">
        <f t="shared" si="15"/>
        <v>29.63191550169989</v>
      </c>
      <c r="P44" s="219">
        <f t="shared" si="16"/>
        <v>23</v>
      </c>
      <c r="Q44" s="220">
        <f t="shared" si="17"/>
        <v>0</v>
      </c>
      <c r="R44" s="220">
        <f t="shared" si="18"/>
        <v>169</v>
      </c>
      <c r="T44">
        <v>532</v>
      </c>
      <c r="U44">
        <v>4636</v>
      </c>
      <c r="V44" t="s">
        <v>215</v>
      </c>
      <c r="W44">
        <v>570.33100000000002</v>
      </c>
      <c r="X44">
        <v>284.82600000000002</v>
      </c>
      <c r="Y44">
        <v>2.0019999999999998</v>
      </c>
      <c r="Z44">
        <v>14.057</v>
      </c>
      <c r="AA44">
        <v>34.617216999999997</v>
      </c>
      <c r="AB44">
        <v>0.48194300000000001</v>
      </c>
      <c r="AC44">
        <v>14.488606000000001</v>
      </c>
      <c r="AD44" s="1">
        <v>68</v>
      </c>
      <c r="AE44">
        <v>0</v>
      </c>
      <c r="AF44">
        <v>169</v>
      </c>
      <c r="AG44">
        <v>91</v>
      </c>
      <c r="AH44">
        <v>16.475356000000001</v>
      </c>
      <c r="AI44">
        <v>995.9</v>
      </c>
      <c r="AJ44">
        <v>136.1</v>
      </c>
      <c r="AK44">
        <v>23</v>
      </c>
      <c r="AL44">
        <v>11188</v>
      </c>
      <c r="AM44">
        <v>0.91242366126021135</v>
      </c>
      <c r="AN44" t="s">
        <v>68</v>
      </c>
      <c r="AO44">
        <v>131.77699999999999</v>
      </c>
      <c r="AP44" t="s">
        <v>416</v>
      </c>
      <c r="AQ44" t="s">
        <v>118</v>
      </c>
      <c r="AR44" t="s">
        <v>120</v>
      </c>
      <c r="AS44" t="s">
        <v>118</v>
      </c>
      <c r="AT44" t="s">
        <v>120</v>
      </c>
      <c r="AU44" t="s">
        <v>181</v>
      </c>
      <c r="AV44" t="s">
        <v>215</v>
      </c>
      <c r="AW44" t="s">
        <v>68</v>
      </c>
      <c r="AX44">
        <v>4636</v>
      </c>
      <c r="AY44" t="s">
        <v>295</v>
      </c>
      <c r="AZ44">
        <v>4</v>
      </c>
      <c r="BA44" t="s">
        <v>417</v>
      </c>
      <c r="BB44">
        <v>5</v>
      </c>
      <c r="BC44">
        <v>1</v>
      </c>
      <c r="BE44" t="s">
        <v>67</v>
      </c>
      <c r="BF44">
        <v>2</v>
      </c>
      <c r="BG44" t="s">
        <v>234</v>
      </c>
      <c r="BI44" t="s">
        <v>118</v>
      </c>
      <c r="BJ44" t="s">
        <v>215</v>
      </c>
      <c r="BK44" t="s">
        <v>68</v>
      </c>
      <c r="BL44">
        <v>0.91242366126021135</v>
      </c>
      <c r="BM44">
        <v>4636</v>
      </c>
      <c r="BN44" t="s">
        <v>120</v>
      </c>
      <c r="BO44" t="s">
        <v>181</v>
      </c>
      <c r="BP44">
        <v>5</v>
      </c>
      <c r="BQ44">
        <v>570.33100000000002</v>
      </c>
      <c r="BR44">
        <v>1.3922060805754548E-2</v>
      </c>
      <c r="BS44">
        <v>0.41853757336992176</v>
      </c>
      <c r="BT44">
        <v>0.11922900911926583</v>
      </c>
      <c r="BU44">
        <v>14.057</v>
      </c>
      <c r="BV44">
        <v>0</v>
      </c>
      <c r="BW44">
        <v>29.63191550169989</v>
      </c>
      <c r="BX44">
        <v>23</v>
      </c>
      <c r="BY44">
        <v>0</v>
      </c>
      <c r="BZ44">
        <v>169</v>
      </c>
    </row>
    <row r="45" spans="1:78" ht="16.5">
      <c r="A45" s="124" t="str">
        <f t="shared" si="1"/>
        <v>청룡교통</v>
      </c>
      <c r="B45" s="125" t="str">
        <f t="shared" si="2"/>
        <v>이진호</v>
      </c>
      <c r="C45" s="126" t="str">
        <f t="shared" si="3"/>
        <v>S</v>
      </c>
      <c r="D45" s="127">
        <f t="shared" si="4"/>
        <v>1.0627272727272727</v>
      </c>
      <c r="E45" s="128">
        <f t="shared" si="5"/>
        <v>3887</v>
      </c>
      <c r="F45" s="129" t="str">
        <f t="shared" si="6"/>
        <v>43</v>
      </c>
      <c r="G45" s="130" t="str">
        <f t="shared" si="7"/>
        <v>73아1072</v>
      </c>
      <c r="H45" s="131">
        <f t="shared" si="8"/>
        <v>1</v>
      </c>
      <c r="I45" s="132">
        <f t="shared" si="9"/>
        <v>1808.94</v>
      </c>
      <c r="J45" s="133">
        <f t="shared" si="10"/>
        <v>0.11955032194625716</v>
      </c>
      <c r="K45" s="133">
        <f t="shared" si="11"/>
        <v>0.33082096984759313</v>
      </c>
      <c r="L45" s="133">
        <f t="shared" si="12"/>
        <v>0.1282519044302188</v>
      </c>
      <c r="M45" s="134">
        <f t="shared" si="13"/>
        <v>13.801</v>
      </c>
      <c r="N45" s="135">
        <f t="shared" si="14"/>
        <v>5.5280993288887414E-2</v>
      </c>
      <c r="O45" s="135">
        <f t="shared" si="15"/>
        <v>3.3168595973332446</v>
      </c>
      <c r="P45" s="217">
        <f t="shared" si="16"/>
        <v>36</v>
      </c>
      <c r="Q45" s="218">
        <f t="shared" si="17"/>
        <v>1</v>
      </c>
      <c r="R45" s="218">
        <f t="shared" si="18"/>
        <v>60</v>
      </c>
      <c r="T45">
        <v>532</v>
      </c>
      <c r="U45">
        <v>3887</v>
      </c>
      <c r="V45" t="s">
        <v>216</v>
      </c>
      <c r="W45">
        <v>1808.94</v>
      </c>
      <c r="X45">
        <v>773.68200000000002</v>
      </c>
      <c r="Y45">
        <v>2.3380000000000001</v>
      </c>
      <c r="Z45">
        <v>13.801</v>
      </c>
      <c r="AA45">
        <v>105.55969899999999</v>
      </c>
      <c r="AB45">
        <v>12.619695999999999</v>
      </c>
      <c r="AC45">
        <v>34.921362000000002</v>
      </c>
      <c r="AD45" s="1">
        <v>232</v>
      </c>
      <c r="AE45">
        <v>1</v>
      </c>
      <c r="AF45">
        <v>60</v>
      </c>
      <c r="AG45">
        <v>96</v>
      </c>
      <c r="AH45">
        <v>17.136652999999999</v>
      </c>
      <c r="AI45">
        <v>5745.9</v>
      </c>
      <c r="AJ45">
        <v>187.1</v>
      </c>
      <c r="AK45">
        <v>36</v>
      </c>
      <c r="AL45">
        <v>35567</v>
      </c>
      <c r="AM45">
        <v>1.0627272727272727</v>
      </c>
      <c r="AN45" t="s">
        <v>71</v>
      </c>
      <c r="AO45">
        <v>1808.94</v>
      </c>
      <c r="AP45" t="s">
        <v>418</v>
      </c>
      <c r="AQ45" t="s">
        <v>118</v>
      </c>
      <c r="AR45" t="s">
        <v>119</v>
      </c>
      <c r="AS45" t="s">
        <v>118</v>
      </c>
      <c r="AT45" t="s">
        <v>119</v>
      </c>
      <c r="AU45" t="s">
        <v>174</v>
      </c>
      <c r="AV45" t="s">
        <v>216</v>
      </c>
      <c r="AW45" t="s">
        <v>71</v>
      </c>
      <c r="AX45">
        <v>3887</v>
      </c>
      <c r="AY45" t="s">
        <v>301</v>
      </c>
      <c r="AZ45">
        <v>5</v>
      </c>
      <c r="BA45" t="s">
        <v>323</v>
      </c>
      <c r="BB45">
        <v>1</v>
      </c>
      <c r="BC45">
        <v>1</v>
      </c>
      <c r="BE45" t="s">
        <v>71</v>
      </c>
      <c r="BF45">
        <v>0</v>
      </c>
      <c r="BG45" t="s">
        <v>235</v>
      </c>
      <c r="BI45" t="s">
        <v>118</v>
      </c>
      <c r="BJ45" t="s">
        <v>216</v>
      </c>
      <c r="BK45" t="s">
        <v>71</v>
      </c>
      <c r="BL45">
        <v>1.0627272727272727</v>
      </c>
      <c r="BM45">
        <v>3887</v>
      </c>
      <c r="BN45" t="s">
        <v>119</v>
      </c>
      <c r="BO45" t="s">
        <v>174</v>
      </c>
      <c r="BP45">
        <v>1</v>
      </c>
      <c r="BQ45">
        <v>1808.94</v>
      </c>
      <c r="BR45">
        <v>0.11955032194625716</v>
      </c>
      <c r="BS45">
        <v>0.33082096984759313</v>
      </c>
      <c r="BT45">
        <v>0.1282519044302188</v>
      </c>
      <c r="BU45">
        <v>13.801</v>
      </c>
      <c r="BV45">
        <v>5.5280993288887414E-2</v>
      </c>
      <c r="BW45">
        <v>3.3168595973332446</v>
      </c>
      <c r="BX45">
        <v>36</v>
      </c>
      <c r="BY45">
        <v>1</v>
      </c>
      <c r="BZ45">
        <v>60</v>
      </c>
    </row>
    <row r="46" spans="1:78" ht="16.5">
      <c r="A46" s="107" t="str">
        <f t="shared" si="1"/>
        <v>청룡교통</v>
      </c>
      <c r="B46" s="108" t="str">
        <f t="shared" si="2"/>
        <v>이효준</v>
      </c>
      <c r="C46" s="109" t="str">
        <f t="shared" si="3"/>
        <v>B</v>
      </c>
      <c r="D46" s="110">
        <f t="shared" si="4"/>
        <v>0.93479600439624755</v>
      </c>
      <c r="E46" s="111">
        <f t="shared" si="5"/>
        <v>5707</v>
      </c>
      <c r="F46" s="112" t="str">
        <f t="shared" si="6"/>
        <v>43</v>
      </c>
      <c r="G46" s="113" t="str">
        <f t="shared" si="7"/>
        <v>73아1075</v>
      </c>
      <c r="H46" s="114">
        <f t="shared" si="8"/>
        <v>2</v>
      </c>
      <c r="I46" s="115">
        <f t="shared" si="9"/>
        <v>1938.8789999999999</v>
      </c>
      <c r="J46" s="116">
        <f t="shared" si="10"/>
        <v>2.0553750621664941E-2</v>
      </c>
      <c r="K46" s="116">
        <f t="shared" si="11"/>
        <v>0.34414430582413663</v>
      </c>
      <c r="L46" s="116">
        <f t="shared" si="12"/>
        <v>0.15885467839921935</v>
      </c>
      <c r="M46" s="117">
        <f t="shared" si="13"/>
        <v>12.587999999999999</v>
      </c>
      <c r="N46" s="118">
        <f t="shared" si="14"/>
        <v>0</v>
      </c>
      <c r="O46" s="118">
        <f t="shared" si="15"/>
        <v>24.498692285593894</v>
      </c>
      <c r="P46" s="219">
        <f t="shared" si="16"/>
        <v>0</v>
      </c>
      <c r="Q46" s="220">
        <f t="shared" si="17"/>
        <v>0</v>
      </c>
      <c r="R46" s="220">
        <f t="shared" si="18"/>
        <v>475</v>
      </c>
      <c r="T46">
        <v>532</v>
      </c>
      <c r="U46">
        <v>5707</v>
      </c>
      <c r="V46" t="s">
        <v>217</v>
      </c>
      <c r="W46">
        <v>1938.8789999999999</v>
      </c>
      <c r="X46">
        <v>980.09500000000003</v>
      </c>
      <c r="Y46">
        <v>1.978</v>
      </c>
      <c r="Z46">
        <v>12.587999999999999</v>
      </c>
      <c r="AA46">
        <v>109.10218</v>
      </c>
      <c r="AB46">
        <v>2.2424590000000002</v>
      </c>
      <c r="AC46">
        <v>37.546894000000002</v>
      </c>
      <c r="AD46" s="1">
        <v>308</v>
      </c>
      <c r="AE46">
        <v>0</v>
      </c>
      <c r="AF46">
        <v>475</v>
      </c>
      <c r="AG46">
        <v>93</v>
      </c>
      <c r="AH46">
        <v>17.771221000000001</v>
      </c>
      <c r="AI46">
        <v>2663.9</v>
      </c>
      <c r="AJ46">
        <v>142.6</v>
      </c>
      <c r="AK46">
        <v>0</v>
      </c>
      <c r="AL46">
        <v>0</v>
      </c>
      <c r="AM46">
        <v>0.93479600439624755</v>
      </c>
      <c r="AN46" t="s">
        <v>68</v>
      </c>
      <c r="AO46">
        <v>1605.6569999999999</v>
      </c>
      <c r="AP46" t="s">
        <v>419</v>
      </c>
      <c r="AQ46" t="s">
        <v>118</v>
      </c>
      <c r="AR46" t="s">
        <v>119</v>
      </c>
      <c r="AS46" t="s">
        <v>118</v>
      </c>
      <c r="AT46" t="s">
        <v>119</v>
      </c>
      <c r="AU46" t="s">
        <v>175</v>
      </c>
      <c r="AV46" t="s">
        <v>217</v>
      </c>
      <c r="AW46" t="s">
        <v>68</v>
      </c>
      <c r="AX46">
        <v>5707</v>
      </c>
      <c r="AY46" t="s">
        <v>286</v>
      </c>
      <c r="AZ46">
        <v>3</v>
      </c>
      <c r="BA46" t="s">
        <v>287</v>
      </c>
      <c r="BB46">
        <v>2</v>
      </c>
      <c r="BC46">
        <v>1</v>
      </c>
      <c r="BE46" t="s">
        <v>66</v>
      </c>
      <c r="BF46">
        <v>-1</v>
      </c>
      <c r="BG46" t="s">
        <v>236</v>
      </c>
      <c r="BI46" t="s">
        <v>118</v>
      </c>
      <c r="BJ46" t="s">
        <v>217</v>
      </c>
      <c r="BK46" t="s">
        <v>68</v>
      </c>
      <c r="BL46">
        <v>0.93479600439624755</v>
      </c>
      <c r="BM46">
        <v>5707</v>
      </c>
      <c r="BN46" t="s">
        <v>119</v>
      </c>
      <c r="BO46" t="s">
        <v>175</v>
      </c>
      <c r="BP46">
        <v>2</v>
      </c>
      <c r="BQ46">
        <v>1938.8789999999999</v>
      </c>
      <c r="BR46">
        <v>2.0553750621664941E-2</v>
      </c>
      <c r="BS46">
        <v>0.34414430582413663</v>
      </c>
      <c r="BT46">
        <v>0.15885467839921935</v>
      </c>
      <c r="BU46">
        <v>12.587999999999999</v>
      </c>
      <c r="BV46">
        <v>0</v>
      </c>
      <c r="BW46">
        <v>24.498692285593894</v>
      </c>
      <c r="BX46">
        <v>0</v>
      </c>
      <c r="BY46">
        <v>0</v>
      </c>
      <c r="BZ46">
        <v>475</v>
      </c>
    </row>
    <row r="47" spans="1:78" ht="16.5">
      <c r="A47" s="124" t="str">
        <f t="shared" si="1"/>
        <v>청룡교통</v>
      </c>
      <c r="B47" s="125" t="str">
        <f t="shared" si="2"/>
        <v>임세호</v>
      </c>
      <c r="C47" s="126" t="str">
        <f t="shared" si="3"/>
        <v>B</v>
      </c>
      <c r="D47" s="127">
        <f t="shared" si="4"/>
        <v>0.93065439508755465</v>
      </c>
      <c r="E47" s="128">
        <f t="shared" si="5"/>
        <v>2959</v>
      </c>
      <c r="F47" s="129" t="str">
        <f t="shared" si="6"/>
        <v>43</v>
      </c>
      <c r="G47" s="130" t="str">
        <f t="shared" si="7"/>
        <v>73아1150</v>
      </c>
      <c r="H47" s="131">
        <f t="shared" si="8"/>
        <v>7</v>
      </c>
      <c r="I47" s="132">
        <f t="shared" si="9"/>
        <v>952.5870000000001</v>
      </c>
      <c r="J47" s="133">
        <f t="shared" si="10"/>
        <v>7.6948064121801158E-3</v>
      </c>
      <c r="K47" s="133">
        <f t="shared" si="11"/>
        <v>0.45241421181748809</v>
      </c>
      <c r="L47" s="133">
        <f t="shared" si="12"/>
        <v>0.13122161020463222</v>
      </c>
      <c r="M47" s="134">
        <f t="shared" si="13"/>
        <v>12.054</v>
      </c>
      <c r="N47" s="135">
        <f t="shared" si="14"/>
        <v>0</v>
      </c>
      <c r="O47" s="135">
        <f t="shared" si="15"/>
        <v>8.7131149175875784</v>
      </c>
      <c r="P47" s="217">
        <f t="shared" si="16"/>
        <v>33</v>
      </c>
      <c r="Q47" s="218">
        <f t="shared" si="17"/>
        <v>0</v>
      </c>
      <c r="R47" s="218">
        <f t="shared" si="18"/>
        <v>83</v>
      </c>
      <c r="T47">
        <v>532</v>
      </c>
      <c r="U47">
        <v>2959</v>
      </c>
      <c r="V47" t="s">
        <v>320</v>
      </c>
      <c r="W47">
        <v>952.58699999999999</v>
      </c>
      <c r="X47">
        <v>436.12200000000001</v>
      </c>
      <c r="Y47">
        <v>2.1840000000000002</v>
      </c>
      <c r="Z47">
        <v>12.054</v>
      </c>
      <c r="AA47">
        <v>64.328323999999995</v>
      </c>
      <c r="AB47">
        <v>0.49499399999999999</v>
      </c>
      <c r="AC47">
        <v>29.103048000000001</v>
      </c>
      <c r="AD47" s="1">
        <v>125</v>
      </c>
      <c r="AE47">
        <v>0</v>
      </c>
      <c r="AF47">
        <v>83</v>
      </c>
      <c r="AG47">
        <v>81</v>
      </c>
      <c r="AH47">
        <v>14.808204</v>
      </c>
      <c r="AI47">
        <v>831.5</v>
      </c>
      <c r="AJ47">
        <v>0</v>
      </c>
      <c r="AK47">
        <v>33</v>
      </c>
      <c r="AL47">
        <v>25746</v>
      </c>
      <c r="AM47">
        <v>0.93065439508755465</v>
      </c>
      <c r="AN47" t="s">
        <v>68</v>
      </c>
      <c r="AO47">
        <v>241.744</v>
      </c>
      <c r="AP47" t="s">
        <v>420</v>
      </c>
      <c r="AQ47" t="s">
        <v>118</v>
      </c>
      <c r="AR47" t="s">
        <v>119</v>
      </c>
      <c r="AS47" t="s">
        <v>118</v>
      </c>
      <c r="AT47" t="s">
        <v>119</v>
      </c>
      <c r="AU47" t="s">
        <v>176</v>
      </c>
      <c r="AV47" t="s">
        <v>320</v>
      </c>
      <c r="AW47" t="s">
        <v>68</v>
      </c>
      <c r="AX47">
        <v>2959</v>
      </c>
      <c r="AY47" t="s">
        <v>286</v>
      </c>
      <c r="AZ47">
        <v>4</v>
      </c>
      <c r="BA47" t="s">
        <v>319</v>
      </c>
      <c r="BB47">
        <v>7</v>
      </c>
      <c r="BC47">
        <v>1</v>
      </c>
      <c r="BE47" t="s">
        <v>68</v>
      </c>
      <c r="BF47">
        <v>0</v>
      </c>
      <c r="BG47" t="s">
        <v>235</v>
      </c>
      <c r="BI47" t="s">
        <v>118</v>
      </c>
      <c r="BJ47" t="s">
        <v>320</v>
      </c>
      <c r="BK47" t="s">
        <v>68</v>
      </c>
      <c r="BL47">
        <v>0.93065439508755465</v>
      </c>
      <c r="BM47">
        <v>2959</v>
      </c>
      <c r="BN47" t="s">
        <v>119</v>
      </c>
      <c r="BO47" t="s">
        <v>176</v>
      </c>
      <c r="BP47">
        <v>7</v>
      </c>
      <c r="BQ47">
        <v>952.5870000000001</v>
      </c>
      <c r="BR47">
        <v>7.6948064121801158E-3</v>
      </c>
      <c r="BS47">
        <v>0.45241421181748809</v>
      </c>
      <c r="BT47">
        <v>0.13122161020463222</v>
      </c>
      <c r="BU47">
        <v>12.054</v>
      </c>
      <c r="BV47">
        <v>0</v>
      </c>
      <c r="BW47">
        <v>8.7131149175875784</v>
      </c>
      <c r="BX47">
        <v>33</v>
      </c>
      <c r="BY47">
        <v>0</v>
      </c>
      <c r="BZ47">
        <v>83</v>
      </c>
    </row>
    <row r="48" spans="1:78" ht="16.5">
      <c r="A48" s="107" t="str">
        <f t="shared" si="1"/>
        <v>청룡교통</v>
      </c>
      <c r="B48" s="108" t="str">
        <f t="shared" si="2"/>
        <v>임영환</v>
      </c>
      <c r="C48" s="109" t="str">
        <f t="shared" si="3"/>
        <v>F</v>
      </c>
      <c r="D48" s="110">
        <f t="shared" si="4"/>
        <v>0.7038461538461539</v>
      </c>
      <c r="E48" s="111">
        <f t="shared" si="5"/>
        <v>6865</v>
      </c>
      <c r="F48" s="112" t="str">
        <f t="shared" si="6"/>
        <v>44</v>
      </c>
      <c r="G48" s="113" t="str">
        <f t="shared" si="7"/>
        <v>73아1083</v>
      </c>
      <c r="H48" s="114">
        <f t="shared" si="8"/>
        <v>1</v>
      </c>
      <c r="I48" s="115">
        <f t="shared" si="9"/>
        <v>1874.204</v>
      </c>
      <c r="J48" s="116">
        <f t="shared" si="10"/>
        <v>5.5507593657047882E-2</v>
      </c>
      <c r="K48" s="116">
        <f t="shared" si="11"/>
        <v>0.42889236421269916</v>
      </c>
      <c r="L48" s="116">
        <f t="shared" si="12"/>
        <v>0.1509974367784937</v>
      </c>
      <c r="M48" s="117">
        <f t="shared" si="13"/>
        <v>16.678999999999998</v>
      </c>
      <c r="N48" s="118">
        <f t="shared" si="14"/>
        <v>0</v>
      </c>
      <c r="O48" s="118">
        <f t="shared" si="15"/>
        <v>5.0154625643739958</v>
      </c>
      <c r="P48" s="219">
        <f t="shared" si="16"/>
        <v>51</v>
      </c>
      <c r="Q48" s="220">
        <f t="shared" si="17"/>
        <v>0</v>
      </c>
      <c r="R48" s="220">
        <f t="shared" si="18"/>
        <v>94</v>
      </c>
      <c r="T48">
        <v>532</v>
      </c>
      <c r="U48">
        <v>6865</v>
      </c>
      <c r="V48" t="s">
        <v>218</v>
      </c>
      <c r="W48">
        <v>1874.204</v>
      </c>
      <c r="X48">
        <v>1024.248</v>
      </c>
      <c r="Y48">
        <v>1.83</v>
      </c>
      <c r="Z48">
        <v>16.678999999999998</v>
      </c>
      <c r="AA48">
        <v>125.838314</v>
      </c>
      <c r="AB48">
        <v>6.9849819999999996</v>
      </c>
      <c r="AC48">
        <v>53.971091999999999</v>
      </c>
      <c r="AD48" s="1">
        <v>283</v>
      </c>
      <c r="AE48">
        <v>0</v>
      </c>
      <c r="AF48">
        <v>94</v>
      </c>
      <c r="AG48">
        <v>72</v>
      </c>
      <c r="AH48">
        <v>14.893746</v>
      </c>
      <c r="AI48">
        <v>1369.3</v>
      </c>
      <c r="AJ48">
        <v>0</v>
      </c>
      <c r="AK48">
        <v>51</v>
      </c>
      <c r="AL48">
        <v>78491</v>
      </c>
      <c r="AM48">
        <v>0.7038461538461539</v>
      </c>
      <c r="AN48" t="s">
        <v>70</v>
      </c>
      <c r="AO48">
        <v>1874.204</v>
      </c>
      <c r="AP48" t="s">
        <v>421</v>
      </c>
      <c r="AQ48" t="s">
        <v>118</v>
      </c>
      <c r="AR48" t="s">
        <v>121</v>
      </c>
      <c r="AS48" t="s">
        <v>118</v>
      </c>
      <c r="AT48" t="s">
        <v>121</v>
      </c>
      <c r="AU48" t="s">
        <v>190</v>
      </c>
      <c r="AV48" t="s">
        <v>218</v>
      </c>
      <c r="AW48" t="s">
        <v>70</v>
      </c>
      <c r="AX48">
        <v>6865</v>
      </c>
      <c r="AY48" t="s">
        <v>298</v>
      </c>
      <c r="AZ48">
        <v>3</v>
      </c>
      <c r="BA48" t="s">
        <v>422</v>
      </c>
      <c r="BB48">
        <v>1</v>
      </c>
      <c r="BC48">
        <v>1</v>
      </c>
      <c r="BE48" t="s">
        <v>70</v>
      </c>
      <c r="BF48">
        <v>0</v>
      </c>
      <c r="BG48" t="s">
        <v>235</v>
      </c>
      <c r="BI48" t="s">
        <v>118</v>
      </c>
      <c r="BJ48" t="s">
        <v>218</v>
      </c>
      <c r="BK48" t="s">
        <v>70</v>
      </c>
      <c r="BL48">
        <v>0.7038461538461539</v>
      </c>
      <c r="BM48">
        <v>6865</v>
      </c>
      <c r="BN48" t="s">
        <v>121</v>
      </c>
      <c r="BO48" t="s">
        <v>190</v>
      </c>
      <c r="BP48">
        <v>1</v>
      </c>
      <c r="BQ48">
        <v>1874.204</v>
      </c>
      <c r="BR48">
        <v>5.5507593657047882E-2</v>
      </c>
      <c r="BS48">
        <v>0.42889236421269916</v>
      </c>
      <c r="BT48">
        <v>0.1509974367784937</v>
      </c>
      <c r="BU48">
        <v>16.678999999999998</v>
      </c>
      <c r="BV48">
        <v>0</v>
      </c>
      <c r="BW48">
        <v>5.0154625643739958</v>
      </c>
      <c r="BX48">
        <v>51</v>
      </c>
      <c r="BY48">
        <v>0</v>
      </c>
      <c r="BZ48">
        <v>94</v>
      </c>
    </row>
    <row r="49" spans="1:78" ht="16.5">
      <c r="A49" s="124" t="str">
        <f t="shared" si="1"/>
        <v>청룡교통</v>
      </c>
      <c r="B49" s="125" t="str">
        <f t="shared" si="2"/>
        <v>임장환</v>
      </c>
      <c r="C49" s="126" t="str">
        <f t="shared" si="3"/>
        <v>D</v>
      </c>
      <c r="D49" s="127">
        <f t="shared" si="4"/>
        <v>0.84761904761904761</v>
      </c>
      <c r="E49" s="128">
        <f t="shared" si="5"/>
        <v>9921</v>
      </c>
      <c r="F49" s="129" t="str">
        <f t="shared" si="6"/>
        <v>43</v>
      </c>
      <c r="G49" s="130" t="str">
        <f t="shared" si="7"/>
        <v>73아1053</v>
      </c>
      <c r="H49" s="131">
        <f t="shared" si="8"/>
        <v>1</v>
      </c>
      <c r="I49" s="132">
        <f t="shared" si="9"/>
        <v>1515.855</v>
      </c>
      <c r="J49" s="133">
        <f t="shared" si="10"/>
        <v>2.1594457515360248E-2</v>
      </c>
      <c r="K49" s="133">
        <f t="shared" si="11"/>
        <v>0.39198241781450266</v>
      </c>
      <c r="L49" s="133">
        <f t="shared" si="12"/>
        <v>0.24540605796728579</v>
      </c>
      <c r="M49" s="134">
        <f t="shared" si="13"/>
        <v>16.643999999999998</v>
      </c>
      <c r="N49" s="135">
        <f t="shared" si="14"/>
        <v>0</v>
      </c>
      <c r="O49" s="135">
        <f t="shared" si="15"/>
        <v>51.785955780731008</v>
      </c>
      <c r="P49" s="217">
        <f t="shared" si="16"/>
        <v>30</v>
      </c>
      <c r="Q49" s="218">
        <f t="shared" si="17"/>
        <v>0</v>
      </c>
      <c r="R49" s="218">
        <f t="shared" si="18"/>
        <v>785</v>
      </c>
      <c r="T49">
        <v>532</v>
      </c>
      <c r="U49">
        <v>9921</v>
      </c>
      <c r="V49" t="s">
        <v>219</v>
      </c>
      <c r="W49">
        <v>1515.855</v>
      </c>
      <c r="X49">
        <v>851.42399999999998</v>
      </c>
      <c r="Y49">
        <v>1.78</v>
      </c>
      <c r="Z49">
        <v>16.643999999999998</v>
      </c>
      <c r="AA49">
        <v>93.940539999999999</v>
      </c>
      <c r="AB49">
        <v>2.0285950000000001</v>
      </c>
      <c r="AC49">
        <v>36.823039999999999</v>
      </c>
      <c r="AD49" s="1">
        <v>372</v>
      </c>
      <c r="AE49">
        <v>0</v>
      </c>
      <c r="AF49">
        <v>785</v>
      </c>
      <c r="AG49">
        <v>93</v>
      </c>
      <c r="AH49">
        <v>16.136323999999998</v>
      </c>
      <c r="AI49">
        <v>3846.6</v>
      </c>
      <c r="AJ49">
        <v>679.8</v>
      </c>
      <c r="AK49">
        <v>30</v>
      </c>
      <c r="AL49">
        <v>11697</v>
      </c>
      <c r="AM49">
        <v>0.84761904761904761</v>
      </c>
      <c r="AN49" t="s">
        <v>67</v>
      </c>
      <c r="AO49">
        <v>1515.855</v>
      </c>
      <c r="AP49" t="s">
        <v>423</v>
      </c>
      <c r="AQ49" t="s">
        <v>118</v>
      </c>
      <c r="AR49" t="s">
        <v>119</v>
      </c>
      <c r="AS49" t="s">
        <v>118</v>
      </c>
      <c r="AT49" t="s">
        <v>119</v>
      </c>
      <c r="AU49" t="s">
        <v>170</v>
      </c>
      <c r="AV49" t="s">
        <v>219</v>
      </c>
      <c r="AW49" t="s">
        <v>67</v>
      </c>
      <c r="AX49">
        <v>9921</v>
      </c>
      <c r="AY49" t="s">
        <v>293</v>
      </c>
      <c r="AZ49">
        <v>2</v>
      </c>
      <c r="BA49" t="s">
        <v>245</v>
      </c>
      <c r="BB49">
        <v>1</v>
      </c>
      <c r="BC49">
        <v>1</v>
      </c>
      <c r="BE49" t="s">
        <v>69</v>
      </c>
      <c r="BF49">
        <v>-1</v>
      </c>
      <c r="BG49" t="s">
        <v>236</v>
      </c>
      <c r="BI49" t="s">
        <v>118</v>
      </c>
      <c r="BJ49" t="s">
        <v>219</v>
      </c>
      <c r="BK49" t="s">
        <v>67</v>
      </c>
      <c r="BL49">
        <v>0.84761904761904761</v>
      </c>
      <c r="BM49">
        <v>9921</v>
      </c>
      <c r="BN49" t="s">
        <v>119</v>
      </c>
      <c r="BO49" t="s">
        <v>170</v>
      </c>
      <c r="BP49">
        <v>1</v>
      </c>
      <c r="BQ49">
        <v>1515.855</v>
      </c>
      <c r="BR49">
        <v>2.1594457515360248E-2</v>
      </c>
      <c r="BS49">
        <v>0.39198241781450266</v>
      </c>
      <c r="BT49">
        <v>0.24540605796728579</v>
      </c>
      <c r="BU49">
        <v>16.643999999999998</v>
      </c>
      <c r="BV49">
        <v>0</v>
      </c>
      <c r="BW49">
        <v>51.785955780731008</v>
      </c>
      <c r="BX49">
        <v>30</v>
      </c>
      <c r="BY49">
        <v>0</v>
      </c>
      <c r="BZ49">
        <v>785</v>
      </c>
    </row>
    <row r="50" spans="1:78" ht="16.5">
      <c r="A50" s="107" t="str">
        <f t="shared" si="1"/>
        <v>청룡교통</v>
      </c>
      <c r="B50" s="108" t="str">
        <f t="shared" si="2"/>
        <v>장민</v>
      </c>
      <c r="C50" s="109" t="str">
        <f t="shared" si="3"/>
        <v>S</v>
      </c>
      <c r="D50" s="110">
        <f t="shared" si="4"/>
        <v>1.0080952380952382</v>
      </c>
      <c r="E50" s="111">
        <f t="shared" si="5"/>
        <v>4602</v>
      </c>
      <c r="F50" s="112" t="str">
        <f t="shared" si="6"/>
        <v>43</v>
      </c>
      <c r="G50" s="113" t="str">
        <f t="shared" si="7"/>
        <v>73아1053</v>
      </c>
      <c r="H50" s="114">
        <f t="shared" si="8"/>
        <v>1</v>
      </c>
      <c r="I50" s="115">
        <f t="shared" si="9"/>
        <v>1591.0519999999999</v>
      </c>
      <c r="J50" s="116">
        <f t="shared" si="10"/>
        <v>2.4209108840628105E-2</v>
      </c>
      <c r="K50" s="116">
        <f t="shared" si="11"/>
        <v>0.34573546362051832</v>
      </c>
      <c r="L50" s="116">
        <f t="shared" si="12"/>
        <v>0.26586183229712168</v>
      </c>
      <c r="M50" s="117">
        <f t="shared" si="13"/>
        <v>12.683</v>
      </c>
      <c r="N50" s="118">
        <f t="shared" si="14"/>
        <v>0</v>
      </c>
      <c r="O50" s="118">
        <f t="shared" si="15"/>
        <v>13.450220357348472</v>
      </c>
      <c r="P50" s="219">
        <f t="shared" si="16"/>
        <v>24</v>
      </c>
      <c r="Q50" s="220">
        <f t="shared" si="17"/>
        <v>0</v>
      </c>
      <c r="R50" s="220">
        <f t="shared" si="18"/>
        <v>214</v>
      </c>
      <c r="T50">
        <v>532</v>
      </c>
      <c r="U50">
        <v>4602</v>
      </c>
      <c r="V50" t="s">
        <v>220</v>
      </c>
      <c r="W50">
        <v>1591.0519999999999</v>
      </c>
      <c r="X50">
        <v>751.48900000000003</v>
      </c>
      <c r="Y50">
        <v>2.117</v>
      </c>
      <c r="Z50">
        <v>12.683</v>
      </c>
      <c r="AA50">
        <v>92.709691000000007</v>
      </c>
      <c r="AB50">
        <v>2.2444190000000002</v>
      </c>
      <c r="AC50">
        <v>32.053027999999998</v>
      </c>
      <c r="AD50" s="1">
        <v>423</v>
      </c>
      <c r="AE50">
        <v>0</v>
      </c>
      <c r="AF50">
        <v>214</v>
      </c>
      <c r="AG50">
        <v>93</v>
      </c>
      <c r="AH50">
        <v>17.161657000000002</v>
      </c>
      <c r="AI50">
        <v>792.5</v>
      </c>
      <c r="AJ50">
        <v>20.8</v>
      </c>
      <c r="AK50">
        <v>24</v>
      </c>
      <c r="AL50">
        <v>7583</v>
      </c>
      <c r="AM50">
        <v>1.0080952380952382</v>
      </c>
      <c r="AN50" t="s">
        <v>71</v>
      </c>
      <c r="AO50">
        <v>1591.0519999999999</v>
      </c>
      <c r="AP50" t="s">
        <v>424</v>
      </c>
      <c r="AQ50" t="s">
        <v>118</v>
      </c>
      <c r="AR50" t="s">
        <v>119</v>
      </c>
      <c r="AS50" t="s">
        <v>118</v>
      </c>
      <c r="AT50" t="s">
        <v>119</v>
      </c>
      <c r="AU50" t="s">
        <v>170</v>
      </c>
      <c r="AV50" t="s">
        <v>220</v>
      </c>
      <c r="AW50" t="s">
        <v>71</v>
      </c>
      <c r="AX50">
        <v>4602</v>
      </c>
      <c r="AY50" t="s">
        <v>301</v>
      </c>
      <c r="AZ50">
        <v>10</v>
      </c>
      <c r="BA50" t="s">
        <v>425</v>
      </c>
      <c r="BB50">
        <v>1</v>
      </c>
      <c r="BC50">
        <v>1</v>
      </c>
      <c r="BE50" t="s">
        <v>71</v>
      </c>
      <c r="BF50">
        <v>0</v>
      </c>
      <c r="BG50" t="s">
        <v>235</v>
      </c>
      <c r="BI50" t="s">
        <v>118</v>
      </c>
      <c r="BJ50" t="s">
        <v>220</v>
      </c>
      <c r="BK50" t="s">
        <v>71</v>
      </c>
      <c r="BL50">
        <v>1.0080952380952382</v>
      </c>
      <c r="BM50">
        <v>4602</v>
      </c>
      <c r="BN50" t="s">
        <v>119</v>
      </c>
      <c r="BO50" t="s">
        <v>170</v>
      </c>
      <c r="BP50">
        <v>1</v>
      </c>
      <c r="BQ50">
        <v>1591.0519999999999</v>
      </c>
      <c r="BR50">
        <v>2.4209108840628105E-2</v>
      </c>
      <c r="BS50">
        <v>0.34573546362051832</v>
      </c>
      <c r="BT50">
        <v>0.26586183229712168</v>
      </c>
      <c r="BU50">
        <v>12.683</v>
      </c>
      <c r="BV50">
        <v>0</v>
      </c>
      <c r="BW50">
        <v>13.450220357348472</v>
      </c>
      <c r="BX50">
        <v>24</v>
      </c>
      <c r="BY50">
        <v>0</v>
      </c>
      <c r="BZ50">
        <v>214</v>
      </c>
    </row>
    <row r="51" spans="1:78" ht="16.5">
      <c r="A51" s="124" t="str">
        <f t="shared" si="1"/>
        <v>청룡교통</v>
      </c>
      <c r="B51" s="125" t="str">
        <f t="shared" si="2"/>
        <v>전기정</v>
      </c>
      <c r="C51" s="126" t="str">
        <f t="shared" si="3"/>
        <v>B</v>
      </c>
      <c r="D51" s="127">
        <f t="shared" si="4"/>
        <v>0.92173913043478273</v>
      </c>
      <c r="E51" s="128">
        <f t="shared" si="5"/>
        <v>2549</v>
      </c>
      <c r="F51" s="129" t="str">
        <f t="shared" si="6"/>
        <v>43-1</v>
      </c>
      <c r="G51" s="130" t="str">
        <f t="shared" si="7"/>
        <v>73아1077</v>
      </c>
      <c r="H51" s="131">
        <f t="shared" si="8"/>
        <v>1</v>
      </c>
      <c r="I51" s="132">
        <f t="shared" si="9"/>
        <v>1567.758</v>
      </c>
      <c r="J51" s="133">
        <f t="shared" si="10"/>
        <v>8.4220478995949755E-2</v>
      </c>
      <c r="K51" s="133">
        <f t="shared" si="11"/>
        <v>0.35149489753859403</v>
      </c>
      <c r="L51" s="133">
        <f t="shared" si="12"/>
        <v>0.11034866350546449</v>
      </c>
      <c r="M51" s="134">
        <f t="shared" si="13"/>
        <v>11.553000000000001</v>
      </c>
      <c r="N51" s="135">
        <f t="shared" si="14"/>
        <v>0</v>
      </c>
      <c r="O51" s="135">
        <f t="shared" si="15"/>
        <v>6.4423208173710478</v>
      </c>
      <c r="P51" s="217">
        <f t="shared" si="16"/>
        <v>10</v>
      </c>
      <c r="Q51" s="218">
        <f t="shared" si="17"/>
        <v>0</v>
      </c>
      <c r="R51" s="218">
        <f t="shared" si="18"/>
        <v>101</v>
      </c>
      <c r="T51">
        <v>532</v>
      </c>
      <c r="U51">
        <v>2549</v>
      </c>
      <c r="V51" t="s">
        <v>221</v>
      </c>
      <c r="W51">
        <v>1567.758</v>
      </c>
      <c r="X51">
        <v>739.38</v>
      </c>
      <c r="Y51">
        <v>2.12</v>
      </c>
      <c r="Z51">
        <v>11.553000000000001</v>
      </c>
      <c r="AA51">
        <v>103.81440600000001</v>
      </c>
      <c r="AB51">
        <v>8.7432990000000004</v>
      </c>
      <c r="AC51">
        <v>36.490234000000001</v>
      </c>
      <c r="AD51" s="1">
        <v>173</v>
      </c>
      <c r="AE51">
        <v>0</v>
      </c>
      <c r="AF51">
        <v>101</v>
      </c>
      <c r="AG51">
        <v>87</v>
      </c>
      <c r="AH51">
        <v>15.101545</v>
      </c>
      <c r="AI51">
        <v>998.8</v>
      </c>
      <c r="AJ51">
        <v>5.8</v>
      </c>
      <c r="AK51">
        <v>10</v>
      </c>
      <c r="AL51">
        <v>4155</v>
      </c>
      <c r="AM51">
        <v>0.92173913043478273</v>
      </c>
      <c r="AN51" t="s">
        <v>68</v>
      </c>
      <c r="AO51">
        <v>1567.758</v>
      </c>
      <c r="AP51" t="s">
        <v>426</v>
      </c>
      <c r="AQ51" t="s">
        <v>118</v>
      </c>
      <c r="AR51" t="s">
        <v>120</v>
      </c>
      <c r="AS51" t="s">
        <v>118</v>
      </c>
      <c r="AT51" t="s">
        <v>120</v>
      </c>
      <c r="AU51" t="s">
        <v>183</v>
      </c>
      <c r="AV51" t="s">
        <v>221</v>
      </c>
      <c r="AW51" t="s">
        <v>68</v>
      </c>
      <c r="AX51">
        <v>2549</v>
      </c>
      <c r="AY51" t="s">
        <v>295</v>
      </c>
      <c r="AZ51">
        <v>2</v>
      </c>
      <c r="BA51" t="s">
        <v>296</v>
      </c>
      <c r="BB51">
        <v>1</v>
      </c>
      <c r="BC51">
        <v>1</v>
      </c>
      <c r="BE51" t="s">
        <v>69</v>
      </c>
      <c r="BF51">
        <v>1</v>
      </c>
      <c r="BG51" t="s">
        <v>234</v>
      </c>
      <c r="BI51" t="s">
        <v>118</v>
      </c>
      <c r="BJ51" t="s">
        <v>221</v>
      </c>
      <c r="BK51" t="s">
        <v>68</v>
      </c>
      <c r="BL51">
        <v>0.92173913043478273</v>
      </c>
      <c r="BM51">
        <v>2549</v>
      </c>
      <c r="BN51" t="s">
        <v>120</v>
      </c>
      <c r="BO51" t="s">
        <v>183</v>
      </c>
      <c r="BP51">
        <v>1</v>
      </c>
      <c r="BQ51">
        <v>1567.758</v>
      </c>
      <c r="BR51">
        <v>8.4220478995949755E-2</v>
      </c>
      <c r="BS51">
        <v>0.35149489753859403</v>
      </c>
      <c r="BT51">
        <v>0.11034866350546449</v>
      </c>
      <c r="BU51">
        <v>11.553000000000001</v>
      </c>
      <c r="BV51">
        <v>0</v>
      </c>
      <c r="BW51">
        <v>6.4423208173710478</v>
      </c>
      <c r="BX51">
        <v>10</v>
      </c>
      <c r="BY51">
        <v>0</v>
      </c>
      <c r="BZ51">
        <v>101</v>
      </c>
    </row>
    <row r="52" spans="1:78" ht="16.5">
      <c r="A52" s="107" t="str">
        <f t="shared" si="1"/>
        <v>청룡교통</v>
      </c>
      <c r="B52" s="108" t="str">
        <f t="shared" si="2"/>
        <v>정승우</v>
      </c>
      <c r="C52" s="109" t="str">
        <f t="shared" si="3"/>
        <v>D</v>
      </c>
      <c r="D52" s="110">
        <f t="shared" si="4"/>
        <v>0.82764745276994722</v>
      </c>
      <c r="E52" s="111">
        <f t="shared" si="5"/>
        <v>1234</v>
      </c>
      <c r="F52" s="112" t="str">
        <f t="shared" si="6"/>
        <v>43-1</v>
      </c>
      <c r="G52" s="113" t="str">
        <f t="shared" si="7"/>
        <v>73아1084</v>
      </c>
      <c r="H52" s="114">
        <f t="shared" si="8"/>
        <v>2</v>
      </c>
      <c r="I52" s="115">
        <f t="shared" si="9"/>
        <v>2200.549</v>
      </c>
      <c r="J52" s="116">
        <f t="shared" si="10"/>
        <v>2.4893987413612678E-2</v>
      </c>
      <c r="K52" s="116">
        <f t="shared" si="11"/>
        <v>0.46283602950105845</v>
      </c>
      <c r="L52" s="116">
        <f t="shared" si="12"/>
        <v>0.18449941355543548</v>
      </c>
      <c r="M52" s="117">
        <f t="shared" si="13"/>
        <v>13.84</v>
      </c>
      <c r="N52" s="118">
        <f t="shared" si="14"/>
        <v>2.4084898813886899</v>
      </c>
      <c r="O52" s="118">
        <f t="shared" si="15"/>
        <v>25.402751767854294</v>
      </c>
      <c r="P52" s="219">
        <f t="shared" si="16"/>
        <v>110</v>
      </c>
      <c r="Q52" s="220">
        <f t="shared" si="17"/>
        <v>53</v>
      </c>
      <c r="R52" s="220">
        <f t="shared" si="18"/>
        <v>559</v>
      </c>
      <c r="T52">
        <v>532</v>
      </c>
      <c r="U52">
        <v>1234</v>
      </c>
      <c r="V52" t="s">
        <v>222</v>
      </c>
      <c r="W52">
        <v>2200.549</v>
      </c>
      <c r="X52">
        <v>1179.7349999999999</v>
      </c>
      <c r="Y52">
        <v>1.865</v>
      </c>
      <c r="Z52">
        <v>13.84</v>
      </c>
      <c r="AA52">
        <v>158.29276100000001</v>
      </c>
      <c r="AB52">
        <v>3.9405380000000001</v>
      </c>
      <c r="AC52">
        <v>73.263593</v>
      </c>
      <c r="AD52" s="1">
        <v>406</v>
      </c>
      <c r="AE52">
        <v>53</v>
      </c>
      <c r="AF52">
        <v>559</v>
      </c>
      <c r="AG52">
        <v>99</v>
      </c>
      <c r="AH52">
        <v>13.901766</v>
      </c>
      <c r="AI52">
        <v>5497.7</v>
      </c>
      <c r="AJ52">
        <v>831.1</v>
      </c>
      <c r="AK52">
        <v>110</v>
      </c>
      <c r="AL52">
        <v>79989</v>
      </c>
      <c r="AM52">
        <v>0.82764745276994722</v>
      </c>
      <c r="AN52" t="s">
        <v>67</v>
      </c>
      <c r="AO52">
        <v>1208.604</v>
      </c>
      <c r="AP52" t="s">
        <v>427</v>
      </c>
      <c r="AQ52" t="s">
        <v>118</v>
      </c>
      <c r="AR52" t="s">
        <v>120</v>
      </c>
      <c r="AS52" t="s">
        <v>118</v>
      </c>
      <c r="AT52" t="s">
        <v>120</v>
      </c>
      <c r="AU52" t="s">
        <v>184</v>
      </c>
      <c r="AV52" t="s">
        <v>222</v>
      </c>
      <c r="AW52" t="s">
        <v>67</v>
      </c>
      <c r="AX52">
        <v>1234</v>
      </c>
      <c r="AY52" t="s">
        <v>280</v>
      </c>
      <c r="AZ52">
        <v>3</v>
      </c>
      <c r="BA52" t="s">
        <v>339</v>
      </c>
      <c r="BB52">
        <v>2</v>
      </c>
      <c r="BC52">
        <v>1</v>
      </c>
      <c r="BE52" t="s">
        <v>67</v>
      </c>
      <c r="BF52">
        <v>0</v>
      </c>
      <c r="BG52" t="s">
        <v>235</v>
      </c>
      <c r="BI52" t="s">
        <v>118</v>
      </c>
      <c r="BJ52" t="s">
        <v>222</v>
      </c>
      <c r="BK52" t="s">
        <v>67</v>
      </c>
      <c r="BL52">
        <v>0.82764745276994722</v>
      </c>
      <c r="BM52">
        <v>1234</v>
      </c>
      <c r="BN52" t="s">
        <v>120</v>
      </c>
      <c r="BO52" t="s">
        <v>184</v>
      </c>
      <c r="BP52">
        <v>2</v>
      </c>
      <c r="BQ52">
        <v>2200.549</v>
      </c>
      <c r="BR52">
        <v>2.4893987413612678E-2</v>
      </c>
      <c r="BS52">
        <v>0.46283602950105845</v>
      </c>
      <c r="BT52">
        <v>0.18449941355543548</v>
      </c>
      <c r="BU52">
        <v>13.84</v>
      </c>
      <c r="BV52">
        <v>2.4084898813886899</v>
      </c>
      <c r="BW52">
        <v>25.402751767854294</v>
      </c>
      <c r="BX52">
        <v>110</v>
      </c>
      <c r="BY52">
        <v>53</v>
      </c>
      <c r="BZ52">
        <v>559</v>
      </c>
    </row>
    <row r="53" spans="1:78" ht="16.5">
      <c r="A53" s="124" t="str">
        <f t="shared" si="1"/>
        <v>청룡교통</v>
      </c>
      <c r="B53" s="125" t="str">
        <f t="shared" si="2"/>
        <v>정인택</v>
      </c>
      <c r="C53" s="126" t="str">
        <f t="shared" si="3"/>
        <v>S</v>
      </c>
      <c r="D53" s="127">
        <f t="shared" si="4"/>
        <v>1.0333333333333332</v>
      </c>
      <c r="E53" s="128">
        <f t="shared" si="5"/>
        <v>4077</v>
      </c>
      <c r="F53" s="129" t="str">
        <f t="shared" si="6"/>
        <v>43</v>
      </c>
      <c r="G53" s="130" t="str">
        <f t="shared" si="7"/>
        <v>73아1040</v>
      </c>
      <c r="H53" s="131">
        <f t="shared" si="8"/>
        <v>1</v>
      </c>
      <c r="I53" s="132">
        <f t="shared" si="9"/>
        <v>1380.2049999999999</v>
      </c>
      <c r="J53" s="133">
        <f t="shared" si="10"/>
        <v>3.7696282967961021E-2</v>
      </c>
      <c r="K53" s="133">
        <f t="shared" si="11"/>
        <v>0.35830533494836808</v>
      </c>
      <c r="L53" s="133">
        <f t="shared" si="12"/>
        <v>0.19707217406109964</v>
      </c>
      <c r="M53" s="134">
        <f t="shared" si="13"/>
        <v>14.151999999999999</v>
      </c>
      <c r="N53" s="135">
        <f t="shared" si="14"/>
        <v>0.14490601033904385</v>
      </c>
      <c r="O53" s="135">
        <f t="shared" si="15"/>
        <v>31.009886212555383</v>
      </c>
      <c r="P53" s="217">
        <f t="shared" si="16"/>
        <v>8</v>
      </c>
      <c r="Q53" s="218">
        <f t="shared" si="17"/>
        <v>2</v>
      </c>
      <c r="R53" s="218">
        <f t="shared" si="18"/>
        <v>428</v>
      </c>
      <c r="T53">
        <v>532</v>
      </c>
      <c r="U53">
        <v>4077</v>
      </c>
      <c r="V53" t="s">
        <v>223</v>
      </c>
      <c r="W53">
        <v>1380.2049999999999</v>
      </c>
      <c r="X53">
        <v>636.13300000000004</v>
      </c>
      <c r="Y53">
        <v>2.17</v>
      </c>
      <c r="Z53">
        <v>14.151999999999999</v>
      </c>
      <c r="AA53">
        <v>85.139137000000005</v>
      </c>
      <c r="AB53">
        <v>3.2094290000000001</v>
      </c>
      <c r="AC53">
        <v>30.505807000000001</v>
      </c>
      <c r="AD53" s="1">
        <v>272</v>
      </c>
      <c r="AE53">
        <v>2</v>
      </c>
      <c r="AF53">
        <v>428</v>
      </c>
      <c r="AG53">
        <v>84</v>
      </c>
      <c r="AH53">
        <v>16.211169000000002</v>
      </c>
      <c r="AI53">
        <v>1102.3</v>
      </c>
      <c r="AJ53">
        <v>0</v>
      </c>
      <c r="AK53">
        <v>8</v>
      </c>
      <c r="AL53">
        <v>1872</v>
      </c>
      <c r="AM53">
        <v>1.0333333333333332</v>
      </c>
      <c r="AN53" t="s">
        <v>71</v>
      </c>
      <c r="AO53">
        <v>1380.2049999999999</v>
      </c>
      <c r="AP53" t="s">
        <v>428</v>
      </c>
      <c r="AQ53" t="s">
        <v>118</v>
      </c>
      <c r="AR53" t="s">
        <v>119</v>
      </c>
      <c r="AS53" t="s">
        <v>118</v>
      </c>
      <c r="AT53" t="s">
        <v>119</v>
      </c>
      <c r="AU53" t="s">
        <v>169</v>
      </c>
      <c r="AV53" t="s">
        <v>223</v>
      </c>
      <c r="AW53" t="s">
        <v>71</v>
      </c>
      <c r="AX53">
        <v>4077</v>
      </c>
      <c r="AY53" t="s">
        <v>301</v>
      </c>
      <c r="AZ53">
        <v>8</v>
      </c>
      <c r="BA53" t="s">
        <v>429</v>
      </c>
      <c r="BB53">
        <v>1</v>
      </c>
      <c r="BC53">
        <v>1</v>
      </c>
      <c r="BE53" t="s">
        <v>69</v>
      </c>
      <c r="BF53">
        <v>3</v>
      </c>
      <c r="BG53" t="s">
        <v>234</v>
      </c>
      <c r="BI53" t="s">
        <v>118</v>
      </c>
      <c r="BJ53" t="s">
        <v>223</v>
      </c>
      <c r="BK53" t="s">
        <v>71</v>
      </c>
      <c r="BL53">
        <v>1.0333333333333332</v>
      </c>
      <c r="BM53">
        <v>4077</v>
      </c>
      <c r="BN53" t="s">
        <v>119</v>
      </c>
      <c r="BO53" t="s">
        <v>169</v>
      </c>
      <c r="BP53">
        <v>1</v>
      </c>
      <c r="BQ53">
        <v>1380.2049999999999</v>
      </c>
      <c r="BR53">
        <v>3.7696282967961021E-2</v>
      </c>
      <c r="BS53">
        <v>0.35830533494836808</v>
      </c>
      <c r="BT53">
        <v>0.19707217406109964</v>
      </c>
      <c r="BU53">
        <v>14.151999999999999</v>
      </c>
      <c r="BV53">
        <v>0.14490601033904385</v>
      </c>
      <c r="BW53">
        <v>31.009886212555383</v>
      </c>
      <c r="BX53">
        <v>8</v>
      </c>
      <c r="BY53">
        <v>2</v>
      </c>
      <c r="BZ53">
        <v>428</v>
      </c>
    </row>
    <row r="54" spans="1:78" ht="16.5">
      <c r="A54" s="107" t="str">
        <f t="shared" si="1"/>
        <v>청룡교통</v>
      </c>
      <c r="B54" s="108" t="str">
        <f t="shared" si="2"/>
        <v>정재환</v>
      </c>
      <c r="C54" s="109" t="str">
        <f t="shared" si="3"/>
        <v>B</v>
      </c>
      <c r="D54" s="110">
        <f t="shared" si="4"/>
        <v>0.90681818181818175</v>
      </c>
      <c r="E54" s="111">
        <f t="shared" si="5"/>
        <v>987</v>
      </c>
      <c r="F54" s="112" t="str">
        <f t="shared" si="6"/>
        <v>43</v>
      </c>
      <c r="G54" s="113" t="str">
        <f t="shared" si="7"/>
        <v>73아1150</v>
      </c>
      <c r="H54" s="114">
        <f t="shared" si="8"/>
        <v>1</v>
      </c>
      <c r="I54" s="115">
        <f t="shared" si="9"/>
        <v>1395.9559999999999</v>
      </c>
      <c r="J54" s="116">
        <f t="shared" si="10"/>
        <v>2.0613808505027153E-2</v>
      </c>
      <c r="K54" s="116">
        <f t="shared" si="11"/>
        <v>0.35763865223805114</v>
      </c>
      <c r="L54" s="116">
        <f t="shared" si="12"/>
        <v>0.2514405898180172</v>
      </c>
      <c r="M54" s="117">
        <f t="shared" si="13"/>
        <v>12.512</v>
      </c>
      <c r="N54" s="118">
        <f t="shared" si="14"/>
        <v>0</v>
      </c>
      <c r="O54" s="118">
        <f t="shared" si="15"/>
        <v>6.4471946107183902</v>
      </c>
      <c r="P54" s="219">
        <f t="shared" si="16"/>
        <v>23</v>
      </c>
      <c r="Q54" s="220">
        <f t="shared" si="17"/>
        <v>0</v>
      </c>
      <c r="R54" s="220">
        <f t="shared" si="18"/>
        <v>90</v>
      </c>
      <c r="T54">
        <v>532</v>
      </c>
      <c r="U54">
        <v>987</v>
      </c>
      <c r="V54" t="s">
        <v>224</v>
      </c>
      <c r="W54">
        <v>1395.9559999999999</v>
      </c>
      <c r="X54">
        <v>699.827</v>
      </c>
      <c r="Y54">
        <v>1.9950000000000001</v>
      </c>
      <c r="Z54">
        <v>12.512</v>
      </c>
      <c r="AA54">
        <v>86.537477999999993</v>
      </c>
      <c r="AB54">
        <v>1.7838670000000001</v>
      </c>
      <c r="AC54">
        <v>30.949147</v>
      </c>
      <c r="AD54" s="1">
        <v>351</v>
      </c>
      <c r="AE54">
        <v>0</v>
      </c>
      <c r="AF54">
        <v>90</v>
      </c>
      <c r="AG54">
        <v>98</v>
      </c>
      <c r="AH54">
        <v>16.131229999999999</v>
      </c>
      <c r="AI54">
        <v>1705.8</v>
      </c>
      <c r="AJ54">
        <v>59.1</v>
      </c>
      <c r="AK54">
        <v>23</v>
      </c>
      <c r="AL54">
        <v>10283</v>
      </c>
      <c r="AM54">
        <v>0.90681818181818175</v>
      </c>
      <c r="AN54" t="s">
        <v>68</v>
      </c>
      <c r="AO54">
        <v>1395.9559999999999</v>
      </c>
      <c r="AP54" t="s">
        <v>430</v>
      </c>
      <c r="AQ54" t="s">
        <v>118</v>
      </c>
      <c r="AR54" t="s">
        <v>119</v>
      </c>
      <c r="AS54" t="s">
        <v>118</v>
      </c>
      <c r="AT54" t="s">
        <v>119</v>
      </c>
      <c r="AU54" t="s">
        <v>176</v>
      </c>
      <c r="AV54" t="s">
        <v>224</v>
      </c>
      <c r="AW54" t="s">
        <v>68</v>
      </c>
      <c r="AX54">
        <v>987</v>
      </c>
      <c r="AY54" t="s">
        <v>286</v>
      </c>
      <c r="AZ54">
        <v>6</v>
      </c>
      <c r="BA54" t="s">
        <v>431</v>
      </c>
      <c r="BB54">
        <v>1</v>
      </c>
      <c r="BC54">
        <v>1</v>
      </c>
      <c r="BE54" t="s">
        <v>68</v>
      </c>
      <c r="BF54">
        <v>0</v>
      </c>
      <c r="BG54" t="s">
        <v>235</v>
      </c>
      <c r="BI54" t="s">
        <v>118</v>
      </c>
      <c r="BJ54" t="s">
        <v>224</v>
      </c>
      <c r="BK54" t="s">
        <v>68</v>
      </c>
      <c r="BL54">
        <v>0.90681818181818175</v>
      </c>
      <c r="BM54">
        <v>987</v>
      </c>
      <c r="BN54" t="s">
        <v>119</v>
      </c>
      <c r="BO54" t="s">
        <v>176</v>
      </c>
      <c r="BP54">
        <v>1</v>
      </c>
      <c r="BQ54">
        <v>1395.9559999999999</v>
      </c>
      <c r="BR54">
        <v>2.0613808505027153E-2</v>
      </c>
      <c r="BS54">
        <v>0.35763865223805114</v>
      </c>
      <c r="BT54">
        <v>0.2514405898180172</v>
      </c>
      <c r="BU54">
        <v>12.512</v>
      </c>
      <c r="BV54">
        <v>0</v>
      </c>
      <c r="BW54">
        <v>6.4471946107183902</v>
      </c>
      <c r="BX54">
        <v>23</v>
      </c>
      <c r="BY54">
        <v>0</v>
      </c>
      <c r="BZ54">
        <v>90</v>
      </c>
    </row>
    <row r="55" spans="1:78" ht="16.5">
      <c r="A55" s="124" t="str">
        <f t="shared" si="1"/>
        <v>청룡교통</v>
      </c>
      <c r="B55" s="125" t="str">
        <f t="shared" si="2"/>
        <v>정진규</v>
      </c>
      <c r="C55" s="126" t="str">
        <f t="shared" si="3"/>
        <v>D</v>
      </c>
      <c r="D55" s="127">
        <f t="shared" si="4"/>
        <v>0.80129099185266484</v>
      </c>
      <c r="E55" s="128">
        <f t="shared" si="5"/>
        <v>5114</v>
      </c>
      <c r="F55" s="129" t="str">
        <f t="shared" si="6"/>
        <v>43</v>
      </c>
      <c r="G55" s="130" t="str">
        <f t="shared" si="7"/>
        <v>73아1072</v>
      </c>
      <c r="H55" s="131">
        <f t="shared" si="8"/>
        <v>7</v>
      </c>
      <c r="I55" s="132">
        <f t="shared" si="9"/>
        <v>1108.98</v>
      </c>
      <c r="J55" s="133">
        <f t="shared" si="10"/>
        <v>2.0810991094072275E-2</v>
      </c>
      <c r="K55" s="133">
        <f t="shared" si="11"/>
        <v>0.47368176285637437</v>
      </c>
      <c r="L55" s="133">
        <f t="shared" si="12"/>
        <v>0.26691193709534888</v>
      </c>
      <c r="M55" s="134">
        <f t="shared" si="13"/>
        <v>18.158999999999999</v>
      </c>
      <c r="N55" s="135">
        <f t="shared" si="14"/>
        <v>0</v>
      </c>
      <c r="O55" s="135">
        <f t="shared" si="15"/>
        <v>21.821854316579198</v>
      </c>
      <c r="P55" s="217">
        <f t="shared" si="16"/>
        <v>44</v>
      </c>
      <c r="Q55" s="218">
        <f t="shared" si="17"/>
        <v>0</v>
      </c>
      <c r="R55" s="218">
        <f t="shared" si="18"/>
        <v>242</v>
      </c>
      <c r="T55">
        <v>532</v>
      </c>
      <c r="U55">
        <v>5114</v>
      </c>
      <c r="V55" t="s">
        <v>225</v>
      </c>
      <c r="W55">
        <v>1108.98</v>
      </c>
      <c r="X55">
        <v>612.48900000000003</v>
      </c>
      <c r="Y55">
        <v>1.8109999999999999</v>
      </c>
      <c r="Z55">
        <v>18.158999999999999</v>
      </c>
      <c r="AA55">
        <v>74.399435999999994</v>
      </c>
      <c r="AB55">
        <v>1.5483260000000001</v>
      </c>
      <c r="AC55">
        <v>35.241655999999999</v>
      </c>
      <c r="AD55" s="1">
        <v>296</v>
      </c>
      <c r="AE55">
        <v>0</v>
      </c>
      <c r="AF55">
        <v>242</v>
      </c>
      <c r="AG55">
        <v>94</v>
      </c>
      <c r="AH55">
        <v>14.905758000000001</v>
      </c>
      <c r="AI55">
        <v>5342</v>
      </c>
      <c r="AJ55">
        <v>591.4</v>
      </c>
      <c r="AK55">
        <v>44</v>
      </c>
      <c r="AL55">
        <v>35162</v>
      </c>
      <c r="AM55">
        <v>0.80129099185266484</v>
      </c>
      <c r="AN55" t="s">
        <v>67</v>
      </c>
      <c r="AO55">
        <v>303.89</v>
      </c>
      <c r="AP55" t="s">
        <v>432</v>
      </c>
      <c r="AQ55" t="s">
        <v>118</v>
      </c>
      <c r="AR55" t="s">
        <v>119</v>
      </c>
      <c r="AS55" t="s">
        <v>118</v>
      </c>
      <c r="AT55" t="s">
        <v>119</v>
      </c>
      <c r="AU55" t="s">
        <v>174</v>
      </c>
      <c r="AV55" t="s">
        <v>225</v>
      </c>
      <c r="AW55" t="s">
        <v>67</v>
      </c>
      <c r="AX55">
        <v>5114</v>
      </c>
      <c r="AY55" t="s">
        <v>293</v>
      </c>
      <c r="AZ55">
        <v>7</v>
      </c>
      <c r="BA55" t="s">
        <v>433</v>
      </c>
      <c r="BB55">
        <v>7</v>
      </c>
      <c r="BC55">
        <v>1</v>
      </c>
      <c r="BE55" t="s">
        <v>70</v>
      </c>
      <c r="BF55">
        <v>1</v>
      </c>
      <c r="BG55" t="s">
        <v>234</v>
      </c>
      <c r="BI55" t="s">
        <v>118</v>
      </c>
      <c r="BJ55" t="s">
        <v>225</v>
      </c>
      <c r="BK55" t="s">
        <v>67</v>
      </c>
      <c r="BL55">
        <v>0.80129099185266484</v>
      </c>
      <c r="BM55">
        <v>5114</v>
      </c>
      <c r="BN55" t="s">
        <v>119</v>
      </c>
      <c r="BO55" t="s">
        <v>174</v>
      </c>
      <c r="BP55">
        <v>7</v>
      </c>
      <c r="BQ55">
        <v>1108.98</v>
      </c>
      <c r="BR55">
        <v>2.0810991094072275E-2</v>
      </c>
      <c r="BS55">
        <v>0.47368176285637437</v>
      </c>
      <c r="BT55">
        <v>0.26691193709534888</v>
      </c>
      <c r="BU55">
        <v>18.158999999999999</v>
      </c>
      <c r="BV55">
        <v>0</v>
      </c>
      <c r="BW55">
        <v>21.821854316579198</v>
      </c>
      <c r="BX55">
        <v>44</v>
      </c>
      <c r="BY55">
        <v>0</v>
      </c>
      <c r="BZ55">
        <v>242</v>
      </c>
    </row>
    <row r="56" spans="1:78" ht="16.5">
      <c r="A56" s="107" t="str">
        <f t="shared" si="1"/>
        <v>청룡교통</v>
      </c>
      <c r="B56" s="108" t="str">
        <f t="shared" si="2"/>
        <v>정현철</v>
      </c>
      <c r="C56" s="109" t="str">
        <f t="shared" si="3"/>
        <v>B</v>
      </c>
      <c r="D56" s="110">
        <f t="shared" si="4"/>
        <v>0.92772727272727262</v>
      </c>
      <c r="E56" s="111">
        <f t="shared" si="5"/>
        <v>1325</v>
      </c>
      <c r="F56" s="112" t="str">
        <f t="shared" si="6"/>
        <v>43-1</v>
      </c>
      <c r="G56" s="113" t="str">
        <f t="shared" si="7"/>
        <v>73아1056</v>
      </c>
      <c r="H56" s="114">
        <f t="shared" si="8"/>
        <v>1</v>
      </c>
      <c r="I56" s="115">
        <f t="shared" si="9"/>
        <v>1383.3889999999999</v>
      </c>
      <c r="J56" s="116">
        <f t="shared" si="10"/>
        <v>0.10107490040123696</v>
      </c>
      <c r="K56" s="116">
        <f t="shared" si="11"/>
        <v>0.33273535397485854</v>
      </c>
      <c r="L56" s="116">
        <f t="shared" si="12"/>
        <v>9.3249259608107343E-2</v>
      </c>
      <c r="M56" s="117">
        <f t="shared" si="13"/>
        <v>9.7189999999999994</v>
      </c>
      <c r="N56" s="118">
        <f t="shared" si="14"/>
        <v>0</v>
      </c>
      <c r="O56" s="118">
        <f t="shared" si="15"/>
        <v>8.746635978744953</v>
      </c>
      <c r="P56" s="219">
        <f t="shared" si="16"/>
        <v>38</v>
      </c>
      <c r="Q56" s="220">
        <f t="shared" si="17"/>
        <v>0</v>
      </c>
      <c r="R56" s="220">
        <f t="shared" si="18"/>
        <v>121</v>
      </c>
      <c r="T56">
        <v>532</v>
      </c>
      <c r="U56">
        <v>1325</v>
      </c>
      <c r="V56" t="s">
        <v>226</v>
      </c>
      <c r="W56">
        <v>1383.3889999999999</v>
      </c>
      <c r="X56">
        <v>677.75099999999998</v>
      </c>
      <c r="Y56">
        <v>2.0409999999999999</v>
      </c>
      <c r="Z56">
        <v>9.7189999999999994</v>
      </c>
      <c r="AA56">
        <v>98.807201000000006</v>
      </c>
      <c r="AB56">
        <v>9.9869280000000007</v>
      </c>
      <c r="AC56">
        <v>32.876649</v>
      </c>
      <c r="AD56" s="1">
        <v>129</v>
      </c>
      <c r="AE56">
        <v>0</v>
      </c>
      <c r="AF56">
        <v>121</v>
      </c>
      <c r="AG56">
        <v>78</v>
      </c>
      <c r="AH56">
        <v>14.000892</v>
      </c>
      <c r="AI56">
        <v>1440.5</v>
      </c>
      <c r="AJ56">
        <v>0</v>
      </c>
      <c r="AK56">
        <v>38</v>
      </c>
      <c r="AL56">
        <v>12314</v>
      </c>
      <c r="AM56">
        <v>0.92772727272727262</v>
      </c>
      <c r="AN56" t="s">
        <v>68</v>
      </c>
      <c r="AO56">
        <v>1383.3889999999999</v>
      </c>
      <c r="AP56" t="s">
        <v>434</v>
      </c>
      <c r="AQ56" t="s">
        <v>118</v>
      </c>
      <c r="AR56" t="s">
        <v>120</v>
      </c>
      <c r="AS56" t="s">
        <v>118</v>
      </c>
      <c r="AT56" t="s">
        <v>120</v>
      </c>
      <c r="AU56" t="s">
        <v>181</v>
      </c>
      <c r="AV56" t="s">
        <v>226</v>
      </c>
      <c r="AW56" t="s">
        <v>68</v>
      </c>
      <c r="AX56">
        <v>1325</v>
      </c>
      <c r="AY56" t="s">
        <v>295</v>
      </c>
      <c r="AZ56">
        <v>1</v>
      </c>
      <c r="BA56" t="s">
        <v>262</v>
      </c>
      <c r="BB56">
        <v>1</v>
      </c>
      <c r="BC56">
        <v>1</v>
      </c>
      <c r="BE56" t="s">
        <v>66</v>
      </c>
      <c r="BF56">
        <v>-1</v>
      </c>
      <c r="BG56" t="s">
        <v>236</v>
      </c>
      <c r="BI56" t="s">
        <v>118</v>
      </c>
      <c r="BJ56" t="s">
        <v>226</v>
      </c>
      <c r="BK56" t="s">
        <v>68</v>
      </c>
      <c r="BL56">
        <v>0.92772727272727262</v>
      </c>
      <c r="BM56">
        <v>1325</v>
      </c>
      <c r="BN56" t="s">
        <v>120</v>
      </c>
      <c r="BO56" t="s">
        <v>181</v>
      </c>
      <c r="BP56">
        <v>1</v>
      </c>
      <c r="BQ56">
        <v>1383.3889999999999</v>
      </c>
      <c r="BR56">
        <v>0.10107490040123696</v>
      </c>
      <c r="BS56">
        <v>0.33273535397485854</v>
      </c>
      <c r="BT56">
        <v>9.3249259608107343E-2</v>
      </c>
      <c r="BU56">
        <v>9.7189999999999994</v>
      </c>
      <c r="BV56">
        <v>0</v>
      </c>
      <c r="BW56">
        <v>8.746635978744953</v>
      </c>
      <c r="BX56">
        <v>38</v>
      </c>
      <c r="BY56">
        <v>0</v>
      </c>
      <c r="BZ56">
        <v>121</v>
      </c>
    </row>
    <row r="57" spans="1:78" ht="16.5">
      <c r="A57" s="124" t="str">
        <f t="shared" si="1"/>
        <v>청룡교통</v>
      </c>
      <c r="B57" s="125" t="str">
        <f t="shared" si="2"/>
        <v>정화석</v>
      </c>
      <c r="C57" s="126" t="str">
        <f t="shared" si="3"/>
        <v>S</v>
      </c>
      <c r="D57" s="127">
        <f t="shared" si="4"/>
        <v>1.0123048052880785</v>
      </c>
      <c r="E57" s="128">
        <f t="shared" si="5"/>
        <v>2626</v>
      </c>
      <c r="F57" s="129" t="str">
        <f t="shared" si="6"/>
        <v>44</v>
      </c>
      <c r="G57" s="130" t="str">
        <f t="shared" si="7"/>
        <v>73아1054</v>
      </c>
      <c r="H57" s="131">
        <f t="shared" si="8"/>
        <v>2</v>
      </c>
      <c r="I57" s="132">
        <f t="shared" si="9"/>
        <v>1582.1479999999999</v>
      </c>
      <c r="J57" s="133">
        <f t="shared" si="10"/>
        <v>7.7240005176912041E-3</v>
      </c>
      <c r="K57" s="133">
        <f t="shared" si="11"/>
        <v>0.30613982598589251</v>
      </c>
      <c r="L57" s="133">
        <f t="shared" si="12"/>
        <v>0.18392716736993001</v>
      </c>
      <c r="M57" s="134">
        <f t="shared" si="13"/>
        <v>10.081</v>
      </c>
      <c r="N57" s="135">
        <f t="shared" si="14"/>
        <v>0</v>
      </c>
      <c r="O57" s="135">
        <f t="shared" si="15"/>
        <v>4.5507752751322892</v>
      </c>
      <c r="P57" s="217">
        <f t="shared" si="16"/>
        <v>10</v>
      </c>
      <c r="Q57" s="218">
        <f t="shared" si="17"/>
        <v>0</v>
      </c>
      <c r="R57" s="218">
        <f t="shared" si="18"/>
        <v>72</v>
      </c>
      <c r="T57">
        <v>532</v>
      </c>
      <c r="U57">
        <v>2626</v>
      </c>
      <c r="V57" t="s">
        <v>227</v>
      </c>
      <c r="W57">
        <v>1582.1479999999999</v>
      </c>
      <c r="X57">
        <v>601.20100000000002</v>
      </c>
      <c r="Y57">
        <v>2.6320000000000001</v>
      </c>
      <c r="Z57">
        <v>10.081</v>
      </c>
      <c r="AA57">
        <v>77.065246000000002</v>
      </c>
      <c r="AB57">
        <v>0.595252</v>
      </c>
      <c r="AC57">
        <v>23.592741</v>
      </c>
      <c r="AD57" s="1">
        <v>291</v>
      </c>
      <c r="AE57">
        <v>0</v>
      </c>
      <c r="AF57">
        <v>72</v>
      </c>
      <c r="AG57">
        <v>77</v>
      </c>
      <c r="AH57">
        <v>20.529979999999998</v>
      </c>
      <c r="AI57">
        <v>110</v>
      </c>
      <c r="AJ57">
        <v>0</v>
      </c>
      <c r="AK57">
        <v>10</v>
      </c>
      <c r="AL57">
        <v>10431</v>
      </c>
      <c r="AM57">
        <v>1.0123048052880785</v>
      </c>
      <c r="AN57" t="s">
        <v>71</v>
      </c>
      <c r="AO57">
        <v>1442.896</v>
      </c>
      <c r="AP57" t="s">
        <v>435</v>
      </c>
      <c r="AQ57" t="s">
        <v>118</v>
      </c>
      <c r="AR57" t="s">
        <v>121</v>
      </c>
      <c r="AS57" t="s">
        <v>118</v>
      </c>
      <c r="AT57" t="s">
        <v>121</v>
      </c>
      <c r="AU57" t="s">
        <v>187</v>
      </c>
      <c r="AV57" t="s">
        <v>227</v>
      </c>
      <c r="AW57" t="s">
        <v>71</v>
      </c>
      <c r="AX57">
        <v>2626</v>
      </c>
      <c r="AY57" t="s">
        <v>289</v>
      </c>
      <c r="AZ57">
        <v>5</v>
      </c>
      <c r="BA57" t="s">
        <v>436</v>
      </c>
      <c r="BB57">
        <v>2</v>
      </c>
      <c r="BC57">
        <v>1</v>
      </c>
      <c r="BE57" t="s">
        <v>66</v>
      </c>
      <c r="BF57">
        <v>1</v>
      </c>
      <c r="BG57" t="s">
        <v>234</v>
      </c>
      <c r="BI57" t="s">
        <v>118</v>
      </c>
      <c r="BJ57" t="s">
        <v>227</v>
      </c>
      <c r="BK57" t="s">
        <v>71</v>
      </c>
      <c r="BL57">
        <v>1.0123048052880785</v>
      </c>
      <c r="BM57">
        <v>2626</v>
      </c>
      <c r="BN57" t="s">
        <v>121</v>
      </c>
      <c r="BO57" t="s">
        <v>187</v>
      </c>
      <c r="BP57">
        <v>2</v>
      </c>
      <c r="BQ57">
        <v>1582.1479999999999</v>
      </c>
      <c r="BR57">
        <v>7.7240005176912041E-3</v>
      </c>
      <c r="BS57">
        <v>0.30613982598589251</v>
      </c>
      <c r="BT57">
        <v>0.18392716736993001</v>
      </c>
      <c r="BU57">
        <v>10.081</v>
      </c>
      <c r="BV57">
        <v>0</v>
      </c>
      <c r="BW57">
        <v>4.5507752751322892</v>
      </c>
      <c r="BX57">
        <v>10</v>
      </c>
      <c r="BY57">
        <v>0</v>
      </c>
      <c r="BZ57">
        <v>72</v>
      </c>
    </row>
    <row r="58" spans="1:78" ht="16.5">
      <c r="A58" s="107" t="str">
        <f t="shared" si="1"/>
        <v>청룡교통</v>
      </c>
      <c r="B58" s="108" t="str">
        <f t="shared" si="2"/>
        <v>조석현</v>
      </c>
      <c r="C58" s="109" t="str">
        <f t="shared" si="3"/>
        <v>C</v>
      </c>
      <c r="D58" s="110">
        <f t="shared" si="4"/>
        <v>0.86360113595427634</v>
      </c>
      <c r="E58" s="111">
        <f t="shared" si="5"/>
        <v>9316</v>
      </c>
      <c r="F58" s="112" t="str">
        <f t="shared" si="6"/>
        <v>43</v>
      </c>
      <c r="G58" s="113" t="str">
        <f t="shared" si="7"/>
        <v>73아1060</v>
      </c>
      <c r="H58" s="114">
        <f t="shared" si="8"/>
        <v>6</v>
      </c>
      <c r="I58" s="115">
        <f t="shared" si="9"/>
        <v>722.15</v>
      </c>
      <c r="J58" s="116">
        <f t="shared" si="10"/>
        <v>2.9011343515088092E-2</v>
      </c>
      <c r="K58" s="116">
        <f t="shared" si="11"/>
        <v>0.39015380087178742</v>
      </c>
      <c r="L58" s="116">
        <f t="shared" si="12"/>
        <v>0.19248078654019249</v>
      </c>
      <c r="M58" s="117">
        <f t="shared" si="13"/>
        <v>17.388999999999999</v>
      </c>
      <c r="N58" s="118">
        <f t="shared" si="14"/>
        <v>0.27695077200027696</v>
      </c>
      <c r="O58" s="118">
        <f t="shared" si="15"/>
        <v>62.867825244062871</v>
      </c>
      <c r="P58" s="219">
        <f t="shared" si="16"/>
        <v>17</v>
      </c>
      <c r="Q58" s="220">
        <f t="shared" si="17"/>
        <v>2</v>
      </c>
      <c r="R58" s="220">
        <f t="shared" si="18"/>
        <v>454</v>
      </c>
      <c r="T58">
        <v>532</v>
      </c>
      <c r="U58">
        <v>9316</v>
      </c>
      <c r="V58" t="s">
        <v>321</v>
      </c>
      <c r="W58">
        <v>722.15</v>
      </c>
      <c r="X58">
        <v>380.68099999999998</v>
      </c>
      <c r="Y58">
        <v>1.897</v>
      </c>
      <c r="Z58">
        <v>17.388999999999999</v>
      </c>
      <c r="AA58">
        <v>42.808599999999998</v>
      </c>
      <c r="AB58">
        <v>1.241935</v>
      </c>
      <c r="AC58">
        <v>16.701937999999998</v>
      </c>
      <c r="AD58" s="1">
        <v>139</v>
      </c>
      <c r="AE58">
        <v>2</v>
      </c>
      <c r="AF58">
        <v>454</v>
      </c>
      <c r="AG58">
        <v>98</v>
      </c>
      <c r="AH58">
        <v>16.869273</v>
      </c>
      <c r="AI58">
        <v>2731.7</v>
      </c>
      <c r="AJ58">
        <v>381.9</v>
      </c>
      <c r="AK58">
        <v>17</v>
      </c>
      <c r="AL58">
        <v>4944</v>
      </c>
      <c r="AM58">
        <v>0.86360113595427634</v>
      </c>
      <c r="AN58" t="s">
        <v>69</v>
      </c>
      <c r="AO58">
        <v>146.85</v>
      </c>
      <c r="AP58" t="s">
        <v>437</v>
      </c>
      <c r="AQ58" t="s">
        <v>118</v>
      </c>
      <c r="AR58" t="s">
        <v>119</v>
      </c>
      <c r="AS58" t="s">
        <v>118</v>
      </c>
      <c r="AT58" t="s">
        <v>119</v>
      </c>
      <c r="AU58" t="s">
        <v>311</v>
      </c>
      <c r="AV58" t="s">
        <v>321</v>
      </c>
      <c r="AW58" t="s">
        <v>69</v>
      </c>
      <c r="AX58">
        <v>9316</v>
      </c>
      <c r="AY58" t="s">
        <v>291</v>
      </c>
      <c r="AZ58">
        <v>4</v>
      </c>
      <c r="BA58" t="s">
        <v>318</v>
      </c>
      <c r="BB58">
        <v>6</v>
      </c>
      <c r="BC58">
        <v>1</v>
      </c>
      <c r="BE58" t="s">
        <v>69</v>
      </c>
      <c r="BF58">
        <v>0</v>
      </c>
      <c r="BG58" t="s">
        <v>235</v>
      </c>
      <c r="BI58" t="s">
        <v>118</v>
      </c>
      <c r="BJ58" t="s">
        <v>321</v>
      </c>
      <c r="BK58" t="s">
        <v>69</v>
      </c>
      <c r="BL58">
        <v>0.86360113595427634</v>
      </c>
      <c r="BM58">
        <v>9316</v>
      </c>
      <c r="BN58" t="s">
        <v>119</v>
      </c>
      <c r="BO58" t="s">
        <v>311</v>
      </c>
      <c r="BP58">
        <v>6</v>
      </c>
      <c r="BQ58">
        <v>722.15</v>
      </c>
      <c r="BR58">
        <v>2.9011343515088092E-2</v>
      </c>
      <c r="BS58">
        <v>0.39015380087178742</v>
      </c>
      <c r="BT58">
        <v>0.19248078654019249</v>
      </c>
      <c r="BU58">
        <v>17.388999999999999</v>
      </c>
      <c r="BV58">
        <v>0.27695077200027696</v>
      </c>
      <c r="BW58">
        <v>62.867825244062871</v>
      </c>
      <c r="BX58">
        <v>17</v>
      </c>
      <c r="BY58">
        <v>2</v>
      </c>
      <c r="BZ58">
        <v>454</v>
      </c>
    </row>
    <row r="59" spans="1:78" ht="16.5">
      <c r="A59" s="124" t="str">
        <f t="shared" si="1"/>
        <v>청룡교통</v>
      </c>
      <c r="B59" s="125" t="str">
        <f t="shared" si="2"/>
        <v>조영곤</v>
      </c>
      <c r="C59" s="126" t="str">
        <f t="shared" si="3"/>
        <v>D</v>
      </c>
      <c r="D59" s="127">
        <f t="shared" si="4"/>
        <v>0.82661055293919872</v>
      </c>
      <c r="E59" s="128">
        <f t="shared" si="5"/>
        <v>4603</v>
      </c>
      <c r="F59" s="129" t="str">
        <f t="shared" si="6"/>
        <v>43-1</v>
      </c>
      <c r="G59" s="130" t="str">
        <f t="shared" si="7"/>
        <v>73아1045</v>
      </c>
      <c r="H59" s="131">
        <f t="shared" si="8"/>
        <v>5</v>
      </c>
      <c r="I59" s="132">
        <f t="shared" si="9"/>
        <v>2447.5520000000001</v>
      </c>
      <c r="J59" s="133">
        <f t="shared" si="10"/>
        <v>2.9822377086893264E-2</v>
      </c>
      <c r="K59" s="133">
        <f t="shared" si="11"/>
        <v>0.4434075760845998</v>
      </c>
      <c r="L59" s="133">
        <f t="shared" si="12"/>
        <v>0.20837146667363962</v>
      </c>
      <c r="M59" s="134">
        <f t="shared" si="13"/>
        <v>15.762</v>
      </c>
      <c r="N59" s="135">
        <f t="shared" si="14"/>
        <v>1.3074288105012681</v>
      </c>
      <c r="O59" s="135">
        <f t="shared" si="15"/>
        <v>32.644863112203538</v>
      </c>
      <c r="P59" s="217">
        <f t="shared" si="16"/>
        <v>103</v>
      </c>
      <c r="Q59" s="218">
        <f t="shared" si="17"/>
        <v>32</v>
      </c>
      <c r="R59" s="218">
        <f t="shared" si="18"/>
        <v>826</v>
      </c>
      <c r="T59">
        <v>532</v>
      </c>
      <c r="U59">
        <v>4603</v>
      </c>
      <c r="V59" t="s">
        <v>358</v>
      </c>
      <c r="W59">
        <v>2481.1039999999998</v>
      </c>
      <c r="X59">
        <v>1368.46</v>
      </c>
      <c r="Y59">
        <v>1.8129999999999999</v>
      </c>
      <c r="Z59">
        <v>15.762</v>
      </c>
      <c r="AA59">
        <v>173.25664499999999</v>
      </c>
      <c r="AB59">
        <v>5.166925</v>
      </c>
      <c r="AC59">
        <v>76.823308999999995</v>
      </c>
      <c r="AD59" s="1">
        <v>510</v>
      </c>
      <c r="AE59">
        <v>32</v>
      </c>
      <c r="AF59">
        <v>826</v>
      </c>
      <c r="AG59">
        <v>105</v>
      </c>
      <c r="AH59">
        <v>14.320397</v>
      </c>
      <c r="AI59">
        <v>5731.7</v>
      </c>
      <c r="AJ59">
        <v>673.9</v>
      </c>
      <c r="AK59">
        <v>103</v>
      </c>
      <c r="AL59">
        <v>66281</v>
      </c>
      <c r="AM59">
        <v>0.82661055293919872</v>
      </c>
      <c r="AN59" t="s">
        <v>67</v>
      </c>
      <c r="AO59">
        <v>1853.9960000000001</v>
      </c>
      <c r="AP59" t="s">
        <v>438</v>
      </c>
      <c r="AQ59" t="s">
        <v>118</v>
      </c>
      <c r="AR59" t="s">
        <v>120</v>
      </c>
      <c r="AS59" t="s">
        <v>118</v>
      </c>
      <c r="AT59" t="s">
        <v>120</v>
      </c>
      <c r="AU59" t="s">
        <v>179</v>
      </c>
      <c r="AV59" t="s">
        <v>358</v>
      </c>
      <c r="AW59" t="s">
        <v>67</v>
      </c>
      <c r="AX59">
        <v>4603</v>
      </c>
      <c r="AY59" t="s">
        <v>280</v>
      </c>
      <c r="AZ59">
        <v>4</v>
      </c>
      <c r="BA59" t="s">
        <v>439</v>
      </c>
      <c r="BB59">
        <v>5</v>
      </c>
      <c r="BC59">
        <v>1</v>
      </c>
      <c r="BE59" t="s">
        <v>312</v>
      </c>
      <c r="BF59" t="s">
        <v>313</v>
      </c>
      <c r="BG59" t="s">
        <v>312</v>
      </c>
      <c r="BI59" t="s">
        <v>118</v>
      </c>
      <c r="BJ59" t="s">
        <v>358</v>
      </c>
      <c r="BK59" t="s">
        <v>67</v>
      </c>
      <c r="BL59">
        <v>0.82661055293919872</v>
      </c>
      <c r="BM59">
        <v>4603</v>
      </c>
      <c r="BN59" t="s">
        <v>120</v>
      </c>
      <c r="BO59" t="s">
        <v>179</v>
      </c>
      <c r="BP59">
        <v>5</v>
      </c>
      <c r="BQ59">
        <v>2447.5520000000001</v>
      </c>
      <c r="BR59">
        <v>2.9822377086893264E-2</v>
      </c>
      <c r="BS59">
        <v>0.4434075760845998</v>
      </c>
      <c r="BT59">
        <v>0.20555365675924914</v>
      </c>
      <c r="BU59">
        <v>15.762</v>
      </c>
      <c r="BV59">
        <v>1.3074288105012681</v>
      </c>
      <c r="BW59">
        <v>32.644863112203538</v>
      </c>
      <c r="BX59">
        <v>103</v>
      </c>
      <c r="BY59">
        <v>32</v>
      </c>
      <c r="BZ59">
        <v>826</v>
      </c>
    </row>
    <row r="60" spans="1:78" ht="16.5">
      <c r="A60" s="107" t="str">
        <f t="shared" si="1"/>
        <v>청룡교통</v>
      </c>
      <c r="B60" s="108" t="str">
        <f t="shared" si="2"/>
        <v>조영현</v>
      </c>
      <c r="C60" s="109" t="str">
        <f t="shared" si="3"/>
        <v>C</v>
      </c>
      <c r="D60" s="110">
        <f t="shared" si="4"/>
        <v>0.87886265614245274</v>
      </c>
      <c r="E60" s="111">
        <f t="shared" si="5"/>
        <v>11</v>
      </c>
      <c r="F60" s="112" t="str">
        <f t="shared" si="6"/>
        <v>44</v>
      </c>
      <c r="G60" s="113" t="str">
        <f t="shared" si="7"/>
        <v>73아1081</v>
      </c>
      <c r="H60" s="114">
        <f t="shared" si="8"/>
        <v>4</v>
      </c>
      <c r="I60" s="115">
        <f t="shared" si="9"/>
        <v>473.81200000000001</v>
      </c>
      <c r="J60" s="116">
        <f t="shared" si="10"/>
        <v>3.7642009567852773E-5</v>
      </c>
      <c r="K60" s="116">
        <f t="shared" si="11"/>
        <v>0.45726173710074458</v>
      </c>
      <c r="L60" s="116">
        <f t="shared" si="12"/>
        <v>0.15195900483736166</v>
      </c>
      <c r="M60" s="117">
        <f t="shared" si="13"/>
        <v>15.497999999999999</v>
      </c>
      <c r="N60" s="118">
        <f t="shared" si="14"/>
        <v>0.42210834677044901</v>
      </c>
      <c r="O60" s="118">
        <f t="shared" si="15"/>
        <v>21.949634032063351</v>
      </c>
      <c r="P60" s="219">
        <f t="shared" si="16"/>
        <v>11</v>
      </c>
      <c r="Q60" s="220">
        <f t="shared" si="17"/>
        <v>2</v>
      </c>
      <c r="R60" s="220">
        <f t="shared" si="18"/>
        <v>104</v>
      </c>
      <c r="T60">
        <v>532</v>
      </c>
      <c r="U60">
        <v>11</v>
      </c>
      <c r="V60" t="s">
        <v>228</v>
      </c>
      <c r="W60">
        <v>473.81200000000001</v>
      </c>
      <c r="X60">
        <v>235.68799999999999</v>
      </c>
      <c r="Y60">
        <v>2.0099999999999998</v>
      </c>
      <c r="Z60">
        <v>15.497999999999999</v>
      </c>
      <c r="AA60">
        <v>29.488330000000001</v>
      </c>
      <c r="AB60">
        <v>1.1100000000000001E-3</v>
      </c>
      <c r="AC60">
        <v>13.483885000000001</v>
      </c>
      <c r="AD60" s="1">
        <v>72</v>
      </c>
      <c r="AE60">
        <v>2</v>
      </c>
      <c r="AF60">
        <v>104</v>
      </c>
      <c r="AG60">
        <v>91</v>
      </c>
      <c r="AH60">
        <v>16.067779999999999</v>
      </c>
      <c r="AI60">
        <v>1889.6</v>
      </c>
      <c r="AJ60">
        <v>162</v>
      </c>
      <c r="AK60">
        <v>11</v>
      </c>
      <c r="AL60">
        <v>16308</v>
      </c>
      <c r="AM60">
        <v>0.87886265614245274</v>
      </c>
      <c r="AN60" t="s">
        <v>69</v>
      </c>
      <c r="AO60">
        <v>144.54400000000001</v>
      </c>
      <c r="AP60" t="s">
        <v>440</v>
      </c>
      <c r="AQ60" t="s">
        <v>118</v>
      </c>
      <c r="AR60" t="s">
        <v>121</v>
      </c>
      <c r="AS60" t="s">
        <v>118</v>
      </c>
      <c r="AT60" t="s">
        <v>121</v>
      </c>
      <c r="AU60" t="s">
        <v>189</v>
      </c>
      <c r="AV60" t="s">
        <v>228</v>
      </c>
      <c r="AW60" t="s">
        <v>69</v>
      </c>
      <c r="AX60">
        <v>11</v>
      </c>
      <c r="AY60" t="s">
        <v>283</v>
      </c>
      <c r="AZ60">
        <v>1</v>
      </c>
      <c r="BA60" t="s">
        <v>254</v>
      </c>
      <c r="BB60">
        <v>4</v>
      </c>
      <c r="BC60">
        <v>1</v>
      </c>
      <c r="BE60" t="s">
        <v>67</v>
      </c>
      <c r="BF60">
        <v>1</v>
      </c>
      <c r="BG60" t="s">
        <v>234</v>
      </c>
      <c r="BI60" t="s">
        <v>118</v>
      </c>
      <c r="BJ60" t="s">
        <v>228</v>
      </c>
      <c r="BK60" t="s">
        <v>69</v>
      </c>
      <c r="BL60">
        <v>0.87886265614245274</v>
      </c>
      <c r="BM60">
        <v>11</v>
      </c>
      <c r="BN60" t="s">
        <v>121</v>
      </c>
      <c r="BO60" t="s">
        <v>189</v>
      </c>
      <c r="BP60">
        <v>4</v>
      </c>
      <c r="BQ60">
        <v>473.81200000000001</v>
      </c>
      <c r="BR60">
        <v>3.7642009567852773E-5</v>
      </c>
      <c r="BS60">
        <v>0.45726173710074458</v>
      </c>
      <c r="BT60">
        <v>0.15195900483736166</v>
      </c>
      <c r="BU60">
        <v>15.497999999999999</v>
      </c>
      <c r="BV60">
        <v>0.42210834677044901</v>
      </c>
      <c r="BW60">
        <v>21.949634032063351</v>
      </c>
      <c r="BX60">
        <v>11</v>
      </c>
      <c r="BY60">
        <v>2</v>
      </c>
      <c r="BZ60">
        <v>104</v>
      </c>
    </row>
    <row r="61" spans="1:78" ht="16.5">
      <c r="A61" s="124" t="str">
        <f t="shared" si="1"/>
        <v>청룡교통</v>
      </c>
      <c r="B61" s="125" t="str">
        <f t="shared" si="2"/>
        <v>최정오</v>
      </c>
      <c r="C61" s="126" t="str">
        <f t="shared" si="3"/>
        <v>B</v>
      </c>
      <c r="D61" s="127">
        <f t="shared" si="4"/>
        <v>0.92173303767205617</v>
      </c>
      <c r="E61" s="128">
        <f t="shared" si="5"/>
        <v>7377</v>
      </c>
      <c r="F61" s="129" t="str">
        <f t="shared" si="6"/>
        <v>43-1</v>
      </c>
      <c r="G61" s="130" t="str">
        <f t="shared" si="7"/>
        <v>73아1084</v>
      </c>
      <c r="H61" s="131">
        <f t="shared" si="8"/>
        <v>5</v>
      </c>
      <c r="I61" s="132">
        <f t="shared" si="9"/>
        <v>821.17100000000005</v>
      </c>
      <c r="J61" s="133">
        <f t="shared" si="10"/>
        <v>9.1752066973104604E-2</v>
      </c>
      <c r="K61" s="133">
        <f t="shared" si="11"/>
        <v>0.30485335169014044</v>
      </c>
      <c r="L61" s="133">
        <f t="shared" si="12"/>
        <v>0.17901265388086038</v>
      </c>
      <c r="M61" s="134">
        <f t="shared" si="13"/>
        <v>9.9969999999999999</v>
      </c>
      <c r="N61" s="135">
        <f t="shared" si="14"/>
        <v>0</v>
      </c>
      <c r="O61" s="135">
        <f t="shared" si="15"/>
        <v>3.5315421513911232</v>
      </c>
      <c r="P61" s="217">
        <f t="shared" si="16"/>
        <v>12</v>
      </c>
      <c r="Q61" s="218">
        <f t="shared" si="17"/>
        <v>0</v>
      </c>
      <c r="R61" s="218">
        <f t="shared" si="18"/>
        <v>29</v>
      </c>
      <c r="T61">
        <v>532</v>
      </c>
      <c r="U61">
        <v>7377</v>
      </c>
      <c r="V61" t="s">
        <v>242</v>
      </c>
      <c r="W61">
        <v>821.17100000000005</v>
      </c>
      <c r="X61">
        <v>383.536</v>
      </c>
      <c r="Y61">
        <v>2.141</v>
      </c>
      <c r="Z61">
        <v>9.9969999999999999</v>
      </c>
      <c r="AA61">
        <v>52.802211</v>
      </c>
      <c r="AB61">
        <v>4.8447120000000004</v>
      </c>
      <c r="AC61">
        <v>16.096931000000001</v>
      </c>
      <c r="AD61" s="1">
        <v>147</v>
      </c>
      <c r="AE61">
        <v>0</v>
      </c>
      <c r="AF61">
        <v>29</v>
      </c>
      <c r="AG61">
        <v>82</v>
      </c>
      <c r="AH61">
        <v>15.551829</v>
      </c>
      <c r="AI61">
        <v>735.4</v>
      </c>
      <c r="AJ61">
        <v>8.1999999999999993</v>
      </c>
      <c r="AK61">
        <v>12</v>
      </c>
      <c r="AL61">
        <v>2017</v>
      </c>
      <c r="AM61">
        <v>0.92173303767205617</v>
      </c>
      <c r="AN61" t="s">
        <v>68</v>
      </c>
      <c r="AO61">
        <v>276.96499999999997</v>
      </c>
      <c r="AP61" t="s">
        <v>441</v>
      </c>
      <c r="AQ61" t="s">
        <v>118</v>
      </c>
      <c r="AR61" t="s">
        <v>120</v>
      </c>
      <c r="AS61" t="s">
        <v>118</v>
      </c>
      <c r="AT61" t="s">
        <v>120</v>
      </c>
      <c r="AU61" t="s">
        <v>184</v>
      </c>
      <c r="AV61" t="s">
        <v>242</v>
      </c>
      <c r="AW61" t="s">
        <v>68</v>
      </c>
      <c r="AX61">
        <v>7377</v>
      </c>
      <c r="AY61" t="s">
        <v>295</v>
      </c>
      <c r="AZ61">
        <v>3</v>
      </c>
      <c r="BA61" t="s">
        <v>304</v>
      </c>
      <c r="BB61">
        <v>5</v>
      </c>
      <c r="BC61">
        <v>1</v>
      </c>
      <c r="BE61" t="s">
        <v>66</v>
      </c>
      <c r="BF61">
        <v>-1</v>
      </c>
      <c r="BG61" t="s">
        <v>236</v>
      </c>
      <c r="BI61" t="s">
        <v>118</v>
      </c>
      <c r="BJ61" t="s">
        <v>242</v>
      </c>
      <c r="BK61" t="s">
        <v>68</v>
      </c>
      <c r="BL61">
        <v>0.92173303767205617</v>
      </c>
      <c r="BM61">
        <v>7377</v>
      </c>
      <c r="BN61" t="s">
        <v>120</v>
      </c>
      <c r="BO61" t="s">
        <v>184</v>
      </c>
      <c r="BP61">
        <v>5</v>
      </c>
      <c r="BQ61">
        <v>821.17100000000005</v>
      </c>
      <c r="BR61">
        <v>9.1752066973104604E-2</v>
      </c>
      <c r="BS61">
        <v>0.30485335169014044</v>
      </c>
      <c r="BT61">
        <v>0.17901265388086038</v>
      </c>
      <c r="BU61">
        <v>9.9969999999999999</v>
      </c>
      <c r="BV61">
        <v>0</v>
      </c>
      <c r="BW61">
        <v>3.5315421513911232</v>
      </c>
      <c r="BX61">
        <v>12</v>
      </c>
      <c r="BY61">
        <v>0</v>
      </c>
      <c r="BZ61">
        <v>29</v>
      </c>
    </row>
    <row r="62" spans="1:78" ht="16.5">
      <c r="A62" s="107" t="str">
        <f t="shared" si="1"/>
        <v>청룡교통</v>
      </c>
      <c r="B62" s="108" t="str">
        <f t="shared" si="2"/>
        <v>최창엽</v>
      </c>
      <c r="C62" s="109" t="str">
        <f t="shared" si="3"/>
        <v>S</v>
      </c>
      <c r="D62" s="110">
        <f t="shared" si="4"/>
        <v>1.1081821736510677</v>
      </c>
      <c r="E62" s="111">
        <f t="shared" si="5"/>
        <v>9211</v>
      </c>
      <c r="F62" s="112" t="str">
        <f t="shared" si="6"/>
        <v>44</v>
      </c>
      <c r="G62" s="113" t="str">
        <f t="shared" si="7"/>
        <v>73아1054</v>
      </c>
      <c r="H62" s="114">
        <f t="shared" si="8"/>
        <v>2</v>
      </c>
      <c r="I62" s="115">
        <f t="shared" si="9"/>
        <v>2044.279</v>
      </c>
      <c r="J62" s="116">
        <f t="shared" si="10"/>
        <v>1.0495639346363885E-2</v>
      </c>
      <c r="K62" s="116">
        <f t="shared" si="11"/>
        <v>0.27423423365134814</v>
      </c>
      <c r="L62" s="116">
        <f t="shared" si="12"/>
        <v>3.5220241464105441E-2</v>
      </c>
      <c r="M62" s="117">
        <f t="shared" si="13"/>
        <v>7.0060000000000002</v>
      </c>
      <c r="N62" s="118">
        <f t="shared" si="14"/>
        <v>0</v>
      </c>
      <c r="O62" s="118">
        <f t="shared" si="15"/>
        <v>6.0167912501180121</v>
      </c>
      <c r="P62" s="219">
        <f t="shared" si="16"/>
        <v>5</v>
      </c>
      <c r="Q62" s="220">
        <f t="shared" si="17"/>
        <v>0</v>
      </c>
      <c r="R62" s="220">
        <f t="shared" si="18"/>
        <v>123</v>
      </c>
      <c r="T62">
        <v>532</v>
      </c>
      <c r="U62">
        <v>9211</v>
      </c>
      <c r="V62" t="s">
        <v>229</v>
      </c>
      <c r="W62">
        <v>2044.279</v>
      </c>
      <c r="X62">
        <v>709.452</v>
      </c>
      <c r="Y62">
        <v>2.8809999999999998</v>
      </c>
      <c r="Z62">
        <v>7.0060000000000002</v>
      </c>
      <c r="AA62">
        <v>106.33635200000001</v>
      </c>
      <c r="AB62">
        <v>1.1160680000000001</v>
      </c>
      <c r="AC62">
        <v>29.161068</v>
      </c>
      <c r="AD62" s="1">
        <v>72</v>
      </c>
      <c r="AE62">
        <v>0</v>
      </c>
      <c r="AF62">
        <v>123</v>
      </c>
      <c r="AG62">
        <v>86</v>
      </c>
      <c r="AH62">
        <v>19.224647999999998</v>
      </c>
      <c r="AI62">
        <v>1019.9</v>
      </c>
      <c r="AJ62">
        <v>12.2</v>
      </c>
      <c r="AK62">
        <v>5</v>
      </c>
      <c r="AL62">
        <v>8648</v>
      </c>
      <c r="AM62">
        <v>1.1081821736510677</v>
      </c>
      <c r="AN62" t="s">
        <v>71</v>
      </c>
      <c r="AO62">
        <v>1943.2360000000001</v>
      </c>
      <c r="AP62" t="s">
        <v>442</v>
      </c>
      <c r="AQ62" t="s">
        <v>118</v>
      </c>
      <c r="AR62" t="s">
        <v>121</v>
      </c>
      <c r="AS62" t="s">
        <v>118</v>
      </c>
      <c r="AT62" t="s">
        <v>121</v>
      </c>
      <c r="AU62" t="s">
        <v>187</v>
      </c>
      <c r="AV62" t="s">
        <v>229</v>
      </c>
      <c r="AW62" t="s">
        <v>71</v>
      </c>
      <c r="AX62">
        <v>9211</v>
      </c>
      <c r="AY62" t="s">
        <v>289</v>
      </c>
      <c r="AZ62">
        <v>1</v>
      </c>
      <c r="BA62" t="s">
        <v>290</v>
      </c>
      <c r="BB62">
        <v>2</v>
      </c>
      <c r="BC62">
        <v>1</v>
      </c>
      <c r="BE62" t="s">
        <v>71</v>
      </c>
      <c r="BF62">
        <v>0</v>
      </c>
      <c r="BG62" t="s">
        <v>235</v>
      </c>
      <c r="BI62" t="s">
        <v>118</v>
      </c>
      <c r="BJ62" t="s">
        <v>229</v>
      </c>
      <c r="BK62" t="s">
        <v>71</v>
      </c>
      <c r="BL62">
        <v>1.1081821736510677</v>
      </c>
      <c r="BM62">
        <v>9211</v>
      </c>
      <c r="BN62" t="s">
        <v>121</v>
      </c>
      <c r="BO62" t="s">
        <v>187</v>
      </c>
      <c r="BP62">
        <v>2</v>
      </c>
      <c r="BQ62">
        <v>2044.279</v>
      </c>
      <c r="BR62">
        <v>1.0495639346363885E-2</v>
      </c>
      <c r="BS62">
        <v>0.27423423365134814</v>
      </c>
      <c r="BT62">
        <v>3.5220241464105441E-2</v>
      </c>
      <c r="BU62">
        <v>7.0060000000000002</v>
      </c>
      <c r="BV62">
        <v>0</v>
      </c>
      <c r="BW62">
        <v>6.0167912501180121</v>
      </c>
      <c r="BX62">
        <v>5</v>
      </c>
      <c r="BY62">
        <v>0</v>
      </c>
      <c r="BZ62">
        <v>123</v>
      </c>
    </row>
    <row r="63" spans="1:78" ht="16.5">
      <c r="A63" s="124" t="str">
        <f t="shared" si="1"/>
        <v>청룡교통</v>
      </c>
      <c r="B63" s="125" t="str">
        <f t="shared" si="2"/>
        <v>함대근</v>
      </c>
      <c r="C63" s="126" t="str">
        <f t="shared" si="3"/>
        <v>D</v>
      </c>
      <c r="D63" s="127">
        <f t="shared" si="4"/>
        <v>0.81444375527365909</v>
      </c>
      <c r="E63" s="128">
        <f t="shared" si="5"/>
        <v>8308</v>
      </c>
      <c r="F63" s="129" t="str">
        <f t="shared" si="6"/>
        <v>44</v>
      </c>
      <c r="G63" s="130" t="str">
        <f t="shared" si="7"/>
        <v>73아1078</v>
      </c>
      <c r="H63" s="131">
        <f t="shared" si="8"/>
        <v>6</v>
      </c>
      <c r="I63" s="132">
        <f t="shared" si="9"/>
        <v>1153.6210000000001</v>
      </c>
      <c r="J63" s="133">
        <f t="shared" si="10"/>
        <v>6.0860465991333768E-2</v>
      </c>
      <c r="K63" s="133">
        <f t="shared" si="11"/>
        <v>0.37068630848756218</v>
      </c>
      <c r="L63" s="133">
        <f t="shared" si="12"/>
        <v>0.15342993929548784</v>
      </c>
      <c r="M63" s="134">
        <f t="shared" si="13"/>
        <v>13.593</v>
      </c>
      <c r="N63" s="135">
        <f t="shared" si="14"/>
        <v>0</v>
      </c>
      <c r="O63" s="135">
        <f t="shared" si="15"/>
        <v>27.738746087319836</v>
      </c>
      <c r="P63" s="217">
        <f t="shared" si="16"/>
        <v>31</v>
      </c>
      <c r="Q63" s="218">
        <f t="shared" si="17"/>
        <v>0</v>
      </c>
      <c r="R63" s="218">
        <f t="shared" si="18"/>
        <v>320</v>
      </c>
      <c r="T63">
        <v>532</v>
      </c>
      <c r="U63">
        <v>8308</v>
      </c>
      <c r="V63" t="s">
        <v>322</v>
      </c>
      <c r="W63">
        <v>1153.6210000000001</v>
      </c>
      <c r="X63">
        <v>608.90800000000002</v>
      </c>
      <c r="Y63">
        <v>1.895</v>
      </c>
      <c r="Z63">
        <v>13.593</v>
      </c>
      <c r="AA63">
        <v>77.709428000000003</v>
      </c>
      <c r="AB63">
        <v>4.7294320000000001</v>
      </c>
      <c r="AC63">
        <v>28.805821000000002</v>
      </c>
      <c r="AD63" s="1">
        <v>177</v>
      </c>
      <c r="AE63">
        <v>0</v>
      </c>
      <c r="AF63">
        <v>320</v>
      </c>
      <c r="AG63">
        <v>88</v>
      </c>
      <c r="AH63">
        <v>14.845314999999999</v>
      </c>
      <c r="AI63">
        <v>1657.7</v>
      </c>
      <c r="AJ63">
        <v>75.099999999999994</v>
      </c>
      <c r="AK63">
        <v>31</v>
      </c>
      <c r="AL63">
        <v>12162</v>
      </c>
      <c r="AM63">
        <v>0.81444375527365909</v>
      </c>
      <c r="AN63" t="s">
        <v>67</v>
      </c>
      <c r="AO63">
        <v>306.26600000000002</v>
      </c>
      <c r="AP63" t="s">
        <v>443</v>
      </c>
      <c r="AQ63" t="s">
        <v>118</v>
      </c>
      <c r="AR63" t="s">
        <v>121</v>
      </c>
      <c r="AS63" t="s">
        <v>118</v>
      </c>
      <c r="AT63" t="s">
        <v>121</v>
      </c>
      <c r="AU63" t="s">
        <v>188</v>
      </c>
      <c r="AV63" t="s">
        <v>322</v>
      </c>
      <c r="AW63" t="s">
        <v>67</v>
      </c>
      <c r="AX63">
        <v>8308</v>
      </c>
      <c r="AY63" t="s">
        <v>279</v>
      </c>
      <c r="AZ63">
        <v>3</v>
      </c>
      <c r="BA63" t="s">
        <v>354</v>
      </c>
      <c r="BB63">
        <v>6</v>
      </c>
      <c r="BC63">
        <v>1</v>
      </c>
      <c r="BE63" t="s">
        <v>67</v>
      </c>
      <c r="BF63">
        <v>0</v>
      </c>
      <c r="BG63" t="s">
        <v>235</v>
      </c>
      <c r="BI63" t="s">
        <v>118</v>
      </c>
      <c r="BJ63" t="s">
        <v>322</v>
      </c>
      <c r="BK63" t="s">
        <v>67</v>
      </c>
      <c r="BL63">
        <v>0.81444375527365909</v>
      </c>
      <c r="BM63">
        <v>8308</v>
      </c>
      <c r="BN63" t="s">
        <v>121</v>
      </c>
      <c r="BO63" t="s">
        <v>188</v>
      </c>
      <c r="BP63">
        <v>6</v>
      </c>
      <c r="BQ63">
        <v>1153.6210000000001</v>
      </c>
      <c r="BR63">
        <v>6.0860465991333768E-2</v>
      </c>
      <c r="BS63">
        <v>0.37068630848756218</v>
      </c>
      <c r="BT63">
        <v>0.15342993929548784</v>
      </c>
      <c r="BU63">
        <v>13.593</v>
      </c>
      <c r="BV63">
        <v>0</v>
      </c>
      <c r="BW63">
        <v>27.738746087319836</v>
      </c>
      <c r="BX63">
        <v>31</v>
      </c>
      <c r="BY63">
        <v>0</v>
      </c>
      <c r="BZ63">
        <v>320</v>
      </c>
    </row>
    <row r="64" spans="1:78" ht="16.5">
      <c r="A64" s="107" t="str">
        <f t="shared" si="1"/>
        <v>청룡교통</v>
      </c>
      <c r="B64" s="108" t="str">
        <f t="shared" si="2"/>
        <v>허기범</v>
      </c>
      <c r="C64" s="109" t="str">
        <f t="shared" si="3"/>
        <v>D</v>
      </c>
      <c r="D64" s="110">
        <f t="shared" si="4"/>
        <v>0.83681818181818168</v>
      </c>
      <c r="E64" s="111">
        <f t="shared" si="5"/>
        <v>9593</v>
      </c>
      <c r="F64" s="112" t="str">
        <f t="shared" si="6"/>
        <v>43</v>
      </c>
      <c r="G64" s="113" t="str">
        <f t="shared" si="7"/>
        <v>73아1069</v>
      </c>
      <c r="H64" s="114">
        <f t="shared" si="8"/>
        <v>2</v>
      </c>
      <c r="I64" s="115">
        <f t="shared" si="9"/>
        <v>2054.9090000000001</v>
      </c>
      <c r="J64" s="116">
        <f t="shared" si="10"/>
        <v>4.3358223107768899E-2</v>
      </c>
      <c r="K64" s="116">
        <f t="shared" si="11"/>
        <v>0.42131429042635882</v>
      </c>
      <c r="L64" s="116">
        <f t="shared" si="12"/>
        <v>0.22336755544892742</v>
      </c>
      <c r="M64" s="117">
        <f t="shared" si="13"/>
        <v>14.723000000000001</v>
      </c>
      <c r="N64" s="118">
        <f t="shared" si="14"/>
        <v>0</v>
      </c>
      <c r="O64" s="118">
        <f t="shared" si="15"/>
        <v>23.553354430780146</v>
      </c>
      <c r="P64" s="219">
        <f t="shared" si="16"/>
        <v>76</v>
      </c>
      <c r="Q64" s="220">
        <f t="shared" si="17"/>
        <v>0</v>
      </c>
      <c r="R64" s="220">
        <f t="shared" si="18"/>
        <v>484</v>
      </c>
      <c r="T64">
        <v>532</v>
      </c>
      <c r="U64">
        <v>9593</v>
      </c>
      <c r="V64" t="s">
        <v>230</v>
      </c>
      <c r="W64">
        <v>2054.9090000000001</v>
      </c>
      <c r="X64">
        <v>1079.181</v>
      </c>
      <c r="Y64">
        <v>1.9039999999999999</v>
      </c>
      <c r="Z64">
        <v>14.723000000000001</v>
      </c>
      <c r="AA64">
        <v>130.65526199999999</v>
      </c>
      <c r="AB64">
        <v>5.6649799999999999</v>
      </c>
      <c r="AC64">
        <v>55.046928999999999</v>
      </c>
      <c r="AD64" s="1">
        <v>459</v>
      </c>
      <c r="AE64">
        <v>0</v>
      </c>
      <c r="AF64">
        <v>484</v>
      </c>
      <c r="AG64">
        <v>97</v>
      </c>
      <c r="AH64">
        <v>15.727717</v>
      </c>
      <c r="AI64">
        <v>7504.7</v>
      </c>
      <c r="AJ64">
        <v>2197.6</v>
      </c>
      <c r="AK64">
        <v>76</v>
      </c>
      <c r="AL64">
        <v>28395</v>
      </c>
      <c r="AM64">
        <v>0.83681818181818168</v>
      </c>
      <c r="AN64" t="s">
        <v>67</v>
      </c>
      <c r="AO64">
        <v>1830.7660000000001</v>
      </c>
      <c r="AP64" t="s">
        <v>444</v>
      </c>
      <c r="AQ64" t="s">
        <v>118</v>
      </c>
      <c r="AR64" t="s">
        <v>119</v>
      </c>
      <c r="AS64" t="s">
        <v>118</v>
      </c>
      <c r="AT64" t="s">
        <v>119</v>
      </c>
      <c r="AU64" t="s">
        <v>173</v>
      </c>
      <c r="AV64" t="s">
        <v>230</v>
      </c>
      <c r="AW64" t="s">
        <v>67</v>
      </c>
      <c r="AX64">
        <v>9593</v>
      </c>
      <c r="AY64" t="s">
        <v>293</v>
      </c>
      <c r="AZ64">
        <v>4</v>
      </c>
      <c r="BA64" t="s">
        <v>445</v>
      </c>
      <c r="BB64">
        <v>2</v>
      </c>
      <c r="BC64">
        <v>1</v>
      </c>
      <c r="BE64" t="s">
        <v>67</v>
      </c>
      <c r="BF64">
        <v>0</v>
      </c>
      <c r="BG64" t="s">
        <v>235</v>
      </c>
      <c r="BI64" t="s">
        <v>118</v>
      </c>
      <c r="BJ64" t="s">
        <v>230</v>
      </c>
      <c r="BK64" t="s">
        <v>67</v>
      </c>
      <c r="BL64">
        <v>0.83681818181818168</v>
      </c>
      <c r="BM64">
        <v>9593</v>
      </c>
      <c r="BN64" t="s">
        <v>119</v>
      </c>
      <c r="BO64" t="s">
        <v>173</v>
      </c>
      <c r="BP64">
        <v>2</v>
      </c>
      <c r="BQ64">
        <v>2054.9090000000001</v>
      </c>
      <c r="BR64">
        <v>4.3358223107768899E-2</v>
      </c>
      <c r="BS64">
        <v>0.42131429042635882</v>
      </c>
      <c r="BT64">
        <v>0.22336755544892742</v>
      </c>
      <c r="BU64">
        <v>14.723000000000001</v>
      </c>
      <c r="BV64">
        <v>0</v>
      </c>
      <c r="BW64">
        <v>23.553354430780146</v>
      </c>
      <c r="BX64">
        <v>76</v>
      </c>
      <c r="BY64">
        <v>0</v>
      </c>
      <c r="BZ64">
        <v>484</v>
      </c>
    </row>
    <row r="65" spans="1:78" ht="16.5">
      <c r="A65" s="124" t="str">
        <f t="shared" si="1"/>
        <v>청룡교통</v>
      </c>
      <c r="B65" s="125" t="str">
        <f t="shared" si="2"/>
        <v>호광희</v>
      </c>
      <c r="C65" s="126" t="str">
        <f t="shared" si="3"/>
        <v>S</v>
      </c>
      <c r="D65" s="127">
        <f t="shared" si="4"/>
        <v>1.1672727272727272</v>
      </c>
      <c r="E65" s="128">
        <f t="shared" si="5"/>
        <v>6454</v>
      </c>
      <c r="F65" s="129" t="str">
        <f t="shared" si="6"/>
        <v>43</v>
      </c>
      <c r="G65" s="130" t="str">
        <f t="shared" si="7"/>
        <v>73아1732</v>
      </c>
      <c r="H65" s="131">
        <f t="shared" si="8"/>
        <v>1</v>
      </c>
      <c r="I65" s="132">
        <f t="shared" si="9"/>
        <v>1146.7919999999999</v>
      </c>
      <c r="J65" s="133">
        <f t="shared" si="10"/>
        <v>5.5178368103403772E-3</v>
      </c>
      <c r="K65" s="133">
        <f t="shared" si="11"/>
        <v>0.34110850531991999</v>
      </c>
      <c r="L65" s="133">
        <f t="shared" si="12"/>
        <v>7.3247807797752348E-2</v>
      </c>
      <c r="M65" s="134">
        <f t="shared" si="13"/>
        <v>10.491</v>
      </c>
      <c r="N65" s="135">
        <f t="shared" si="14"/>
        <v>0</v>
      </c>
      <c r="O65" s="135">
        <f t="shared" si="15"/>
        <v>6.103983983146029</v>
      </c>
      <c r="P65" s="217">
        <f t="shared" si="16"/>
        <v>1</v>
      </c>
      <c r="Q65" s="218">
        <f t="shared" si="17"/>
        <v>0</v>
      </c>
      <c r="R65" s="218">
        <f t="shared" si="18"/>
        <v>70</v>
      </c>
      <c r="T65">
        <v>532</v>
      </c>
      <c r="U65">
        <v>6454</v>
      </c>
      <c r="V65" t="s">
        <v>243</v>
      </c>
      <c r="W65">
        <v>1146.7919999999999</v>
      </c>
      <c r="X65">
        <v>446.61</v>
      </c>
      <c r="Y65">
        <v>2.5680000000000001</v>
      </c>
      <c r="Z65">
        <v>10.491</v>
      </c>
      <c r="AA65">
        <v>64.484146999999993</v>
      </c>
      <c r="AB65">
        <v>0.35581299999999999</v>
      </c>
      <c r="AC65">
        <v>21.996091</v>
      </c>
      <c r="AD65" s="1">
        <v>84</v>
      </c>
      <c r="AE65">
        <v>0</v>
      </c>
      <c r="AF65">
        <v>70</v>
      </c>
      <c r="AG65">
        <v>88</v>
      </c>
      <c r="AH65">
        <v>17.784091</v>
      </c>
      <c r="AI65">
        <v>379</v>
      </c>
      <c r="AJ65">
        <v>3.8</v>
      </c>
      <c r="AK65">
        <v>1</v>
      </c>
      <c r="AL65">
        <v>145</v>
      </c>
      <c r="AM65">
        <v>1.1672727272727272</v>
      </c>
      <c r="AN65" t="s">
        <v>71</v>
      </c>
      <c r="AO65">
        <v>1146.7919999999999</v>
      </c>
      <c r="AP65" t="s">
        <v>446</v>
      </c>
      <c r="AQ65" t="s">
        <v>118</v>
      </c>
      <c r="AR65" t="s">
        <v>119</v>
      </c>
      <c r="AS65" t="s">
        <v>118</v>
      </c>
      <c r="AT65" t="s">
        <v>119</v>
      </c>
      <c r="AU65" t="s">
        <v>178</v>
      </c>
      <c r="AV65" t="s">
        <v>243</v>
      </c>
      <c r="AW65" t="s">
        <v>71</v>
      </c>
      <c r="AX65">
        <v>6454</v>
      </c>
      <c r="AY65" t="s">
        <v>301</v>
      </c>
      <c r="AZ65">
        <v>2</v>
      </c>
      <c r="BA65" t="s">
        <v>246</v>
      </c>
      <c r="BB65">
        <v>1</v>
      </c>
      <c r="BC65">
        <v>1</v>
      </c>
      <c r="BE65" t="s">
        <v>71</v>
      </c>
      <c r="BF65">
        <v>0</v>
      </c>
      <c r="BG65" t="s">
        <v>235</v>
      </c>
      <c r="BI65" t="s">
        <v>118</v>
      </c>
      <c r="BJ65" t="s">
        <v>243</v>
      </c>
      <c r="BK65" t="s">
        <v>71</v>
      </c>
      <c r="BL65">
        <v>1.1672727272727272</v>
      </c>
      <c r="BM65">
        <v>6454</v>
      </c>
      <c r="BN65" t="s">
        <v>119</v>
      </c>
      <c r="BO65" t="s">
        <v>178</v>
      </c>
      <c r="BP65">
        <v>1</v>
      </c>
      <c r="BQ65">
        <v>1146.7919999999999</v>
      </c>
      <c r="BR65">
        <v>5.5178368103403772E-3</v>
      </c>
      <c r="BS65">
        <v>0.34110850531991999</v>
      </c>
      <c r="BT65">
        <v>7.3247807797752348E-2</v>
      </c>
      <c r="BU65">
        <v>10.491</v>
      </c>
      <c r="BV65">
        <v>0</v>
      </c>
      <c r="BW65">
        <v>6.103983983146029</v>
      </c>
      <c r="BX65">
        <v>1</v>
      </c>
      <c r="BY65">
        <v>0</v>
      </c>
      <c r="BZ65">
        <v>70</v>
      </c>
    </row>
    <row r="66" spans="1:78" ht="16.5">
      <c r="A66" s="107" t="str">
        <f t="shared" si="1"/>
        <v>청룡교통</v>
      </c>
      <c r="B66" s="108" t="str">
        <f t="shared" si="2"/>
        <v>황승준</v>
      </c>
      <c r="C66" s="109" t="str">
        <f t="shared" si="3"/>
        <v>D</v>
      </c>
      <c r="D66" s="110">
        <f t="shared" si="4"/>
        <v>0.84704052802524954</v>
      </c>
      <c r="E66" s="111">
        <f t="shared" si="5"/>
        <v>1294</v>
      </c>
      <c r="F66" s="112" t="str">
        <f t="shared" si="6"/>
        <v>43-1</v>
      </c>
      <c r="G66" s="113" t="str">
        <f t="shared" si="7"/>
        <v>73아1056</v>
      </c>
      <c r="H66" s="114">
        <f t="shared" si="8"/>
        <v>5</v>
      </c>
      <c r="I66" s="115">
        <f t="shared" si="9"/>
        <v>755.40900000000011</v>
      </c>
      <c r="J66" s="116">
        <f t="shared" si="10"/>
        <v>1.6066216465705396E-2</v>
      </c>
      <c r="K66" s="116">
        <f t="shared" si="11"/>
        <v>0.45228880671324151</v>
      </c>
      <c r="L66" s="116">
        <f t="shared" si="12"/>
        <v>0.153559197732619</v>
      </c>
      <c r="M66" s="117">
        <f t="shared" si="13"/>
        <v>14.167999999999999</v>
      </c>
      <c r="N66" s="118">
        <f t="shared" si="14"/>
        <v>0</v>
      </c>
      <c r="O66" s="118">
        <f t="shared" si="15"/>
        <v>35.874605677189436</v>
      </c>
      <c r="P66" s="219">
        <f t="shared" si="16"/>
        <v>32</v>
      </c>
      <c r="Q66" s="220">
        <f t="shared" si="17"/>
        <v>0</v>
      </c>
      <c r="R66" s="220">
        <f t="shared" si="18"/>
        <v>271</v>
      </c>
      <c r="T66">
        <v>532</v>
      </c>
      <c r="U66">
        <v>1294</v>
      </c>
      <c r="V66" t="s">
        <v>231</v>
      </c>
      <c r="W66">
        <v>755.40899999999999</v>
      </c>
      <c r="X66">
        <v>382.19299999999998</v>
      </c>
      <c r="Y66">
        <v>1.9770000000000001</v>
      </c>
      <c r="Z66">
        <v>14.167999999999999</v>
      </c>
      <c r="AA66">
        <v>50.692768999999998</v>
      </c>
      <c r="AB66">
        <v>0.81444099999999997</v>
      </c>
      <c r="AC66">
        <v>22.927772000000001</v>
      </c>
      <c r="AD66" s="1">
        <v>116</v>
      </c>
      <c r="AE66">
        <v>0</v>
      </c>
      <c r="AF66">
        <v>271</v>
      </c>
      <c r="AG66">
        <v>95</v>
      </c>
      <c r="AH66">
        <v>14.901711000000001</v>
      </c>
      <c r="AI66">
        <v>2371</v>
      </c>
      <c r="AJ66">
        <v>191.7</v>
      </c>
      <c r="AK66">
        <v>32</v>
      </c>
      <c r="AL66">
        <v>19593</v>
      </c>
      <c r="AM66">
        <v>0.84704052802524954</v>
      </c>
      <c r="AN66" t="s">
        <v>67</v>
      </c>
      <c r="AO66">
        <v>242.85900000000001</v>
      </c>
      <c r="AP66" t="s">
        <v>447</v>
      </c>
      <c r="AQ66" t="s">
        <v>118</v>
      </c>
      <c r="AR66" t="s">
        <v>120</v>
      </c>
      <c r="AS66" t="s">
        <v>118</v>
      </c>
      <c r="AT66" t="s">
        <v>120</v>
      </c>
      <c r="AU66" t="s">
        <v>181</v>
      </c>
      <c r="AV66" t="s">
        <v>231</v>
      </c>
      <c r="AW66" t="s">
        <v>67</v>
      </c>
      <c r="AX66">
        <v>1294</v>
      </c>
      <c r="AY66" t="s">
        <v>280</v>
      </c>
      <c r="AZ66">
        <v>1</v>
      </c>
      <c r="BA66" t="s">
        <v>250</v>
      </c>
      <c r="BB66">
        <v>5</v>
      </c>
      <c r="BC66">
        <v>1</v>
      </c>
      <c r="BE66" t="s">
        <v>69</v>
      </c>
      <c r="BF66">
        <v>-1</v>
      </c>
      <c r="BG66" t="s">
        <v>236</v>
      </c>
      <c r="BI66" t="s">
        <v>118</v>
      </c>
      <c r="BJ66" t="s">
        <v>231</v>
      </c>
      <c r="BK66" t="s">
        <v>67</v>
      </c>
      <c r="BL66">
        <v>0.84704052802524954</v>
      </c>
      <c r="BM66">
        <v>1294</v>
      </c>
      <c r="BN66" t="s">
        <v>120</v>
      </c>
      <c r="BO66" t="s">
        <v>181</v>
      </c>
      <c r="BP66">
        <v>5</v>
      </c>
      <c r="BQ66">
        <v>755.40900000000011</v>
      </c>
      <c r="BR66">
        <v>1.6066216465705396E-2</v>
      </c>
      <c r="BS66">
        <v>0.45228880671324151</v>
      </c>
      <c r="BT66">
        <v>0.15355919773261903</v>
      </c>
      <c r="BU66">
        <v>14.167999999999999</v>
      </c>
      <c r="BV66">
        <v>0</v>
      </c>
      <c r="BW66">
        <v>35.874605677189436</v>
      </c>
      <c r="BX66">
        <v>32</v>
      </c>
      <c r="BY66">
        <v>0</v>
      </c>
      <c r="BZ66">
        <v>271</v>
      </c>
    </row>
    <row r="67" spans="1:78" ht="16.5">
      <c r="A67" s="124" t="str">
        <f t="shared" si="1"/>
        <v>청룡교통</v>
      </c>
      <c r="B67" s="125" t="str">
        <f t="shared" si="2"/>
        <v>황우상</v>
      </c>
      <c r="C67" s="126" t="str">
        <f t="shared" si="3"/>
        <v>S</v>
      </c>
      <c r="D67" s="127">
        <f t="shared" si="4"/>
        <v>1.0781818181818181</v>
      </c>
      <c r="E67" s="128">
        <f t="shared" si="5"/>
        <v>1212</v>
      </c>
      <c r="F67" s="129" t="str">
        <f t="shared" si="6"/>
        <v>43</v>
      </c>
      <c r="G67" s="130" t="str">
        <f t="shared" si="7"/>
        <v>73아1732</v>
      </c>
      <c r="H67" s="131">
        <f t="shared" si="8"/>
        <v>1</v>
      </c>
      <c r="I67" s="132">
        <f t="shared" si="9"/>
        <v>795.83299999999997</v>
      </c>
      <c r="J67" s="133">
        <f t="shared" si="10"/>
        <v>5.6901032746517997E-2</v>
      </c>
      <c r="K67" s="133">
        <f t="shared" si="11"/>
        <v>0.2866753036657354</v>
      </c>
      <c r="L67" s="133">
        <f t="shared" si="12"/>
        <v>0.14198958826789038</v>
      </c>
      <c r="M67" s="134">
        <f t="shared" si="13"/>
        <v>10.797000000000001</v>
      </c>
      <c r="N67" s="135">
        <f t="shared" si="14"/>
        <v>0</v>
      </c>
      <c r="O67" s="135">
        <f t="shared" si="15"/>
        <v>5.5287981272452891</v>
      </c>
      <c r="P67" s="217">
        <f t="shared" si="16"/>
        <v>1</v>
      </c>
      <c r="Q67" s="218">
        <f t="shared" si="17"/>
        <v>0</v>
      </c>
      <c r="R67" s="218">
        <f t="shared" si="18"/>
        <v>44</v>
      </c>
      <c r="T67">
        <v>532</v>
      </c>
      <c r="U67">
        <v>1212</v>
      </c>
      <c r="V67" t="s">
        <v>261</v>
      </c>
      <c r="W67">
        <v>795.83299999999997</v>
      </c>
      <c r="X67">
        <v>335.44600000000003</v>
      </c>
      <c r="Y67">
        <v>2.3719999999999999</v>
      </c>
      <c r="Z67">
        <v>10.797000000000001</v>
      </c>
      <c r="AA67">
        <v>47.382198000000002</v>
      </c>
      <c r="AB67">
        <v>2.6960959999999998</v>
      </c>
      <c r="AC67">
        <v>13.583306</v>
      </c>
      <c r="AD67" s="1">
        <v>113</v>
      </c>
      <c r="AE67">
        <v>0</v>
      </c>
      <c r="AF67">
        <v>44</v>
      </c>
      <c r="AG67">
        <v>90</v>
      </c>
      <c r="AH67">
        <v>16.796033000000001</v>
      </c>
      <c r="AI67">
        <v>119.4</v>
      </c>
      <c r="AJ67">
        <v>3.8</v>
      </c>
      <c r="AK67">
        <v>1</v>
      </c>
      <c r="AL67">
        <v>232</v>
      </c>
      <c r="AM67">
        <v>1.0781818181818181</v>
      </c>
      <c r="AN67" t="s">
        <v>71</v>
      </c>
      <c r="AO67">
        <v>795.83299999999997</v>
      </c>
      <c r="AP67" t="s">
        <v>448</v>
      </c>
      <c r="AQ67" t="s">
        <v>118</v>
      </c>
      <c r="AR67" t="s">
        <v>119</v>
      </c>
      <c r="AS67" t="s">
        <v>118</v>
      </c>
      <c r="AT67" t="s">
        <v>119</v>
      </c>
      <c r="AU67" t="s">
        <v>178</v>
      </c>
      <c r="AV67" t="s">
        <v>261</v>
      </c>
      <c r="AW67" t="s">
        <v>71</v>
      </c>
      <c r="AX67">
        <v>1212</v>
      </c>
      <c r="AY67" t="s">
        <v>301</v>
      </c>
      <c r="AZ67">
        <v>4</v>
      </c>
      <c r="BA67" t="s">
        <v>314</v>
      </c>
      <c r="BB67">
        <v>1</v>
      </c>
      <c r="BC67">
        <v>1</v>
      </c>
      <c r="BE67" t="s">
        <v>71</v>
      </c>
      <c r="BF67">
        <v>0</v>
      </c>
      <c r="BG67" t="s">
        <v>235</v>
      </c>
      <c r="BI67" t="s">
        <v>118</v>
      </c>
      <c r="BJ67" t="s">
        <v>261</v>
      </c>
      <c r="BK67" t="s">
        <v>71</v>
      </c>
      <c r="BL67">
        <v>1.0781818181818181</v>
      </c>
      <c r="BM67">
        <v>1212</v>
      </c>
      <c r="BN67" t="s">
        <v>119</v>
      </c>
      <c r="BO67" t="s">
        <v>178</v>
      </c>
      <c r="BP67">
        <v>1</v>
      </c>
      <c r="BQ67">
        <v>795.83299999999997</v>
      </c>
      <c r="BR67">
        <v>5.6901032746517997E-2</v>
      </c>
      <c r="BS67">
        <v>0.2866753036657354</v>
      </c>
      <c r="BT67">
        <v>0.14198958826789038</v>
      </c>
      <c r="BU67">
        <v>10.797000000000001</v>
      </c>
      <c r="BV67">
        <v>0</v>
      </c>
      <c r="BW67">
        <v>5.5287981272452891</v>
      </c>
      <c r="BX67">
        <v>1</v>
      </c>
      <c r="BY67">
        <v>0</v>
      </c>
      <c r="BZ67">
        <v>44</v>
      </c>
    </row>
  </sheetData>
  <sortState xmlns:xlrd2="http://schemas.microsoft.com/office/spreadsheetml/2017/richdata2" ref="T4:AN67">
    <sortCondition ref="AB4:AB67"/>
    <sortCondition descending="1" ref="AD4:AD67"/>
  </sortState>
  <phoneticPr fontId="3" type="noConversion"/>
  <conditionalFormatting sqref="C5:D67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3" t="s">
        <v>363</v>
      </c>
      <c r="B2" s="264"/>
      <c r="C2" s="265"/>
      <c r="D2" s="266"/>
      <c r="E2" s="263"/>
      <c r="F2" s="267"/>
      <c r="G2" s="263"/>
      <c r="H2" s="263"/>
      <c r="I2" s="263"/>
      <c r="J2" s="263"/>
      <c r="K2" s="245"/>
      <c r="L2" s="245"/>
      <c r="M2" s="245"/>
      <c r="N2" s="245"/>
      <c r="O2" s="245"/>
      <c r="P2" s="245"/>
      <c r="Q2" s="245"/>
      <c r="R2" s="245"/>
    </row>
    <row r="3" spans="1:18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1:18" ht="26.25">
      <c r="A4" s="268" t="s">
        <v>364</v>
      </c>
      <c r="B4" s="269"/>
      <c r="C4" s="270"/>
      <c r="D4" s="271"/>
      <c r="E4" s="272"/>
      <c r="F4" s="273"/>
      <c r="G4" s="245"/>
      <c r="H4" s="272"/>
      <c r="I4" s="245"/>
      <c r="J4" s="245"/>
      <c r="K4" s="245"/>
      <c r="L4" s="245"/>
      <c r="M4" s="245"/>
      <c r="N4" s="245"/>
      <c r="O4" s="245"/>
      <c r="P4" s="245"/>
      <c r="Q4" s="245"/>
      <c r="R4" s="245"/>
    </row>
    <row r="5" spans="1:18" ht="26.25">
      <c r="A5" s="248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</row>
    <row r="6" spans="1:18" ht="17.25">
      <c r="A6" s="249" t="s">
        <v>365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</row>
    <row r="7" spans="1:18" ht="17.25">
      <c r="A7" s="249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</row>
    <row r="8" spans="1:18" ht="17.25">
      <c r="A8" s="246" t="s">
        <v>165</v>
      </c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</row>
    <row r="9" spans="1:18">
      <c r="A9" s="247"/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</row>
    <row r="10" spans="1:18">
      <c r="A10" s="247" t="s">
        <v>366</v>
      </c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</row>
    <row r="11" spans="1:18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</row>
    <row r="12" spans="1:18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</row>
    <row r="13" spans="1:18" ht="37.5" customHeight="1">
      <c r="A13" s="232" t="s">
        <v>0</v>
      </c>
      <c r="B13" s="233" t="s">
        <v>74</v>
      </c>
      <c r="C13" s="225" t="s">
        <v>65</v>
      </c>
      <c r="D13" s="225" t="s">
        <v>155</v>
      </c>
      <c r="E13" s="234" t="s">
        <v>141</v>
      </c>
      <c r="F13" s="233" t="s">
        <v>146</v>
      </c>
      <c r="G13" s="234" t="s">
        <v>144</v>
      </c>
      <c r="H13" s="234" t="s">
        <v>148</v>
      </c>
      <c r="I13" s="226" t="s">
        <v>150</v>
      </c>
      <c r="J13" s="234" t="s">
        <v>11</v>
      </c>
      <c r="K13" s="234" t="s">
        <v>12</v>
      </c>
      <c r="L13" s="234" t="s">
        <v>13</v>
      </c>
      <c r="M13" s="234" t="s">
        <v>106</v>
      </c>
      <c r="N13" s="234" t="s">
        <v>6</v>
      </c>
      <c r="O13" s="234" t="s">
        <v>7</v>
      </c>
      <c r="P13" s="234" t="s">
        <v>159</v>
      </c>
      <c r="Q13" s="291" t="s">
        <v>161</v>
      </c>
      <c r="R13" s="291" t="s">
        <v>162</v>
      </c>
    </row>
    <row r="14" spans="1:18" ht="16.5">
      <c r="A14" s="235" t="s">
        <v>118</v>
      </c>
      <c r="B14" s="236" t="s">
        <v>192</v>
      </c>
      <c r="C14" s="227" t="s">
        <v>70</v>
      </c>
      <c r="D14" s="228">
        <v>0.79272727272727261</v>
      </c>
      <c r="E14" s="237">
        <v>9899</v>
      </c>
      <c r="F14" s="229" t="s">
        <v>119</v>
      </c>
      <c r="G14" s="238" t="s">
        <v>173</v>
      </c>
      <c r="H14" s="239">
        <v>1</v>
      </c>
      <c r="I14" s="230">
        <v>1994.19</v>
      </c>
      <c r="J14" s="231">
        <v>4.5460057445440252E-2</v>
      </c>
      <c r="K14" s="231">
        <v>0.45017731979212355</v>
      </c>
      <c r="L14" s="231">
        <v>0.14592390895551577</v>
      </c>
      <c r="M14" s="292">
        <v>15.169</v>
      </c>
      <c r="N14" s="293">
        <v>5.0145673180589614E-2</v>
      </c>
      <c r="O14" s="293">
        <v>19.657103886791127</v>
      </c>
      <c r="P14" s="294">
        <v>94</v>
      </c>
      <c r="Q14" s="295">
        <v>1</v>
      </c>
      <c r="R14" s="295">
        <v>392</v>
      </c>
    </row>
    <row r="15" spans="1:18" ht="16.5">
      <c r="A15" s="235" t="s">
        <v>118</v>
      </c>
      <c r="B15" s="236" t="s">
        <v>193</v>
      </c>
      <c r="C15" s="227" t="s">
        <v>67</v>
      </c>
      <c r="D15" s="228">
        <v>0.84025362865106534</v>
      </c>
      <c r="E15" s="237">
        <v>3639</v>
      </c>
      <c r="F15" s="229" t="s">
        <v>91</v>
      </c>
      <c r="G15" s="238" t="s">
        <v>168</v>
      </c>
      <c r="H15" s="239">
        <v>4</v>
      </c>
      <c r="I15" s="230">
        <v>4741.2389999999996</v>
      </c>
      <c r="J15" s="231">
        <v>2.8113880823641364E-2</v>
      </c>
      <c r="K15" s="231">
        <v>0.3650038127267437</v>
      </c>
      <c r="L15" s="231">
        <v>0.11937807817745531</v>
      </c>
      <c r="M15" s="292">
        <v>20.407</v>
      </c>
      <c r="N15" s="293">
        <v>0.35855606519730393</v>
      </c>
      <c r="O15" s="293">
        <v>12.844743747362241</v>
      </c>
      <c r="P15" s="294">
        <v>88</v>
      </c>
      <c r="Q15" s="295">
        <v>17</v>
      </c>
      <c r="R15" s="295">
        <v>609</v>
      </c>
    </row>
    <row r="16" spans="1:18" ht="16.5">
      <c r="A16" s="235" t="s">
        <v>118</v>
      </c>
      <c r="B16" s="236" t="s">
        <v>260</v>
      </c>
      <c r="C16" s="227" t="s">
        <v>67</v>
      </c>
      <c r="D16" s="228">
        <v>0.80100464407283478</v>
      </c>
      <c r="E16" s="237">
        <v>333</v>
      </c>
      <c r="F16" s="229" t="s">
        <v>91</v>
      </c>
      <c r="G16" s="238" t="s">
        <v>191</v>
      </c>
      <c r="H16" s="239">
        <v>2</v>
      </c>
      <c r="I16" s="230">
        <v>4829.4290000000001</v>
      </c>
      <c r="J16" s="231">
        <v>6.199356751141466E-2</v>
      </c>
      <c r="K16" s="231">
        <v>0.40219750437263441</v>
      </c>
      <c r="L16" s="231">
        <v>0.13148552344386882</v>
      </c>
      <c r="M16" s="292">
        <v>16.812999999999999</v>
      </c>
      <c r="N16" s="293">
        <v>1.842867966378634</v>
      </c>
      <c r="O16" s="293">
        <v>25.199666461604465</v>
      </c>
      <c r="P16" s="294">
        <v>136</v>
      </c>
      <c r="Q16" s="295">
        <v>89</v>
      </c>
      <c r="R16" s="295">
        <v>1217</v>
      </c>
    </row>
    <row r="17" spans="1:18" ht="16.5">
      <c r="A17" s="235" t="s">
        <v>118</v>
      </c>
      <c r="B17" s="236" t="s">
        <v>198</v>
      </c>
      <c r="C17" s="227" t="s">
        <v>67</v>
      </c>
      <c r="D17" s="228">
        <v>0.83608695652173926</v>
      </c>
      <c r="E17" s="237">
        <v>9359</v>
      </c>
      <c r="F17" s="229" t="s">
        <v>120</v>
      </c>
      <c r="G17" s="238" t="s">
        <v>180</v>
      </c>
      <c r="H17" s="239">
        <v>1</v>
      </c>
      <c r="I17" s="230">
        <v>1459.864</v>
      </c>
      <c r="J17" s="231">
        <v>7.1732457525678583E-2</v>
      </c>
      <c r="K17" s="231">
        <v>0.36492240604186843</v>
      </c>
      <c r="L17" s="231">
        <v>0.1959086599847657</v>
      </c>
      <c r="M17" s="292">
        <v>14.798999999999999</v>
      </c>
      <c r="N17" s="293">
        <v>0</v>
      </c>
      <c r="O17" s="293">
        <v>8.6994404958270088</v>
      </c>
      <c r="P17" s="294">
        <v>31</v>
      </c>
      <c r="Q17" s="295">
        <v>0</v>
      </c>
      <c r="R17" s="295">
        <v>127</v>
      </c>
    </row>
    <row r="18" spans="1:18" ht="16.5">
      <c r="A18" s="235" t="s">
        <v>118</v>
      </c>
      <c r="B18" s="236" t="s">
        <v>342</v>
      </c>
      <c r="C18" s="227" t="s">
        <v>70</v>
      </c>
      <c r="D18" s="228">
        <v>0.72276772267798173</v>
      </c>
      <c r="E18" s="237">
        <v>1567</v>
      </c>
      <c r="F18" s="229" t="s">
        <v>121</v>
      </c>
      <c r="G18" s="238" t="s">
        <v>186</v>
      </c>
      <c r="H18" s="239">
        <v>2</v>
      </c>
      <c r="I18" s="230">
        <v>2066.3919999999998</v>
      </c>
      <c r="J18" s="231">
        <v>3.1713185325888051E-2</v>
      </c>
      <c r="K18" s="231">
        <v>0.38100916048768863</v>
      </c>
      <c r="L18" s="231">
        <v>0.18147573161336283</v>
      </c>
      <c r="M18" s="292">
        <v>13.29</v>
      </c>
      <c r="N18" s="293">
        <v>0</v>
      </c>
      <c r="O18" s="293">
        <v>10.114247441918089</v>
      </c>
      <c r="P18" s="294">
        <v>67</v>
      </c>
      <c r="Q18" s="295">
        <v>0</v>
      </c>
      <c r="R18" s="295">
        <v>209</v>
      </c>
    </row>
    <row r="19" spans="1:18" ht="16.5">
      <c r="A19" s="235" t="s">
        <v>118</v>
      </c>
      <c r="B19" s="236" t="s">
        <v>343</v>
      </c>
      <c r="C19" s="227" t="s">
        <v>67</v>
      </c>
      <c r="D19" s="228">
        <v>0.84772727272727266</v>
      </c>
      <c r="E19" s="237">
        <v>4434</v>
      </c>
      <c r="F19" s="229" t="s">
        <v>119</v>
      </c>
      <c r="G19" s="238" t="s">
        <v>177</v>
      </c>
      <c r="H19" s="239">
        <v>1</v>
      </c>
      <c r="I19" s="230">
        <v>2028.576</v>
      </c>
      <c r="J19" s="231">
        <v>6.1969640256054051E-3</v>
      </c>
      <c r="K19" s="231">
        <v>0.34567237075226315</v>
      </c>
      <c r="L19" s="231">
        <v>0.22725300900730364</v>
      </c>
      <c r="M19" s="292">
        <v>14.477</v>
      </c>
      <c r="N19" s="293">
        <v>0</v>
      </c>
      <c r="O19" s="293">
        <v>11.929550581294464</v>
      </c>
      <c r="P19" s="294">
        <v>2</v>
      </c>
      <c r="Q19" s="295">
        <v>0</v>
      </c>
      <c r="R19" s="295">
        <v>242</v>
      </c>
    </row>
    <row r="20" spans="1:18" ht="16.5">
      <c r="A20" s="235" t="s">
        <v>118</v>
      </c>
      <c r="B20" s="236" t="s">
        <v>344</v>
      </c>
      <c r="C20" s="227" t="s">
        <v>70</v>
      </c>
      <c r="D20" s="228">
        <v>0.78869565217391313</v>
      </c>
      <c r="E20" s="237">
        <v>7264</v>
      </c>
      <c r="F20" s="229" t="s">
        <v>120</v>
      </c>
      <c r="G20" s="238" t="s">
        <v>180</v>
      </c>
      <c r="H20" s="239">
        <v>1</v>
      </c>
      <c r="I20" s="230">
        <v>1650.046</v>
      </c>
      <c r="J20" s="231">
        <v>5.3323572004815127E-3</v>
      </c>
      <c r="K20" s="231">
        <v>0.48949542830015541</v>
      </c>
      <c r="L20" s="231">
        <v>0.2102971674729068</v>
      </c>
      <c r="M20" s="292">
        <v>16.457000000000001</v>
      </c>
      <c r="N20" s="293">
        <v>0.36362622617793683</v>
      </c>
      <c r="O20" s="293">
        <v>16.060158322858879</v>
      </c>
      <c r="P20" s="294">
        <v>96</v>
      </c>
      <c r="Q20" s="295">
        <v>6</v>
      </c>
      <c r="R20" s="295">
        <v>265</v>
      </c>
    </row>
    <row r="21" spans="1:18" ht="16.5">
      <c r="A21" s="235" t="s">
        <v>118</v>
      </c>
      <c r="B21" s="236" t="s">
        <v>316</v>
      </c>
      <c r="C21" s="227" t="s">
        <v>70</v>
      </c>
      <c r="D21" s="228">
        <v>0.79500000000000004</v>
      </c>
      <c r="E21" s="237">
        <v>5222</v>
      </c>
      <c r="F21" s="229" t="s">
        <v>119</v>
      </c>
      <c r="G21" s="238" t="s">
        <v>177</v>
      </c>
      <c r="H21" s="239">
        <v>1</v>
      </c>
      <c r="I21" s="230">
        <v>1596.9359999999999</v>
      </c>
      <c r="J21" s="231">
        <v>2.3307080116330908E-2</v>
      </c>
      <c r="K21" s="231">
        <v>0.41644832244670571</v>
      </c>
      <c r="L21" s="231">
        <v>0.28366822465020514</v>
      </c>
      <c r="M21" s="292">
        <v>15.393000000000001</v>
      </c>
      <c r="N21" s="293">
        <v>0</v>
      </c>
      <c r="O21" s="293">
        <v>5.3226929570126797</v>
      </c>
      <c r="P21" s="294">
        <v>45</v>
      </c>
      <c r="Q21" s="295">
        <v>0</v>
      </c>
      <c r="R21" s="295">
        <v>85</v>
      </c>
    </row>
    <row r="22" spans="1:18" ht="16.5">
      <c r="A22" s="235" t="s">
        <v>118</v>
      </c>
      <c r="B22" s="236" t="s">
        <v>201</v>
      </c>
      <c r="C22" s="227" t="s">
        <v>67</v>
      </c>
      <c r="D22" s="228">
        <v>0.82713442647388957</v>
      </c>
      <c r="E22" s="237">
        <v>7069</v>
      </c>
      <c r="F22" s="229" t="s">
        <v>119</v>
      </c>
      <c r="G22" s="238" t="s">
        <v>169</v>
      </c>
      <c r="H22" s="239">
        <v>6</v>
      </c>
      <c r="I22" s="230">
        <v>956.85799999999995</v>
      </c>
      <c r="J22" s="231">
        <v>1.2872058879462625E-2</v>
      </c>
      <c r="K22" s="231">
        <v>0.46661396991031062</v>
      </c>
      <c r="L22" s="231">
        <v>0.18811568696713621</v>
      </c>
      <c r="M22" s="292">
        <v>15.586</v>
      </c>
      <c r="N22" s="293">
        <v>0.10450871498174233</v>
      </c>
      <c r="O22" s="293">
        <v>15.67630724726135</v>
      </c>
      <c r="P22" s="294">
        <v>40</v>
      </c>
      <c r="Q22" s="295">
        <v>1</v>
      </c>
      <c r="R22" s="295">
        <v>150</v>
      </c>
    </row>
    <row r="23" spans="1:18" ht="16.5">
      <c r="A23" s="235" t="s">
        <v>118</v>
      </c>
      <c r="B23" s="236" t="s">
        <v>203</v>
      </c>
      <c r="C23" s="227" t="s">
        <v>67</v>
      </c>
      <c r="D23" s="228">
        <v>0.84170561506684949</v>
      </c>
      <c r="E23" s="237">
        <v>4679</v>
      </c>
      <c r="F23" s="229" t="s">
        <v>121</v>
      </c>
      <c r="G23" s="238" t="s">
        <v>189</v>
      </c>
      <c r="H23" s="239">
        <v>5</v>
      </c>
      <c r="I23" s="230">
        <v>1043.8620000000001</v>
      </c>
      <c r="J23" s="231">
        <v>3.6225942418499834E-3</v>
      </c>
      <c r="K23" s="231">
        <v>0.3783808542386341</v>
      </c>
      <c r="L23" s="231">
        <v>0.18105841576760145</v>
      </c>
      <c r="M23" s="292">
        <v>14.956</v>
      </c>
      <c r="N23" s="293">
        <v>0</v>
      </c>
      <c r="O23" s="293">
        <v>51.826774037181153</v>
      </c>
      <c r="P23" s="294">
        <v>15</v>
      </c>
      <c r="Q23" s="295">
        <v>0</v>
      </c>
      <c r="R23" s="295">
        <v>541</v>
      </c>
    </row>
    <row r="24" spans="1:18" ht="16.5">
      <c r="A24" s="235" t="s">
        <v>118</v>
      </c>
      <c r="B24" s="236" t="s">
        <v>346</v>
      </c>
      <c r="C24" s="227" t="s">
        <v>67</v>
      </c>
      <c r="D24" s="228">
        <v>0.84709546976898642</v>
      </c>
      <c r="E24" s="237">
        <v>33</v>
      </c>
      <c r="F24" s="229" t="s">
        <v>121</v>
      </c>
      <c r="G24" s="238" t="s">
        <v>186</v>
      </c>
      <c r="H24" s="239">
        <v>2</v>
      </c>
      <c r="I24" s="230">
        <v>1994.405</v>
      </c>
      <c r="J24" s="231">
        <v>6.1980998220382858E-3</v>
      </c>
      <c r="K24" s="231">
        <v>0.38059328987633473</v>
      </c>
      <c r="L24" s="231">
        <v>0.14991939952015765</v>
      </c>
      <c r="M24" s="292">
        <v>9.9719999999999995</v>
      </c>
      <c r="N24" s="293">
        <v>5.0140267398046036E-2</v>
      </c>
      <c r="O24" s="293">
        <v>4.1115019266397752</v>
      </c>
      <c r="P24" s="294">
        <v>61</v>
      </c>
      <c r="Q24" s="295">
        <v>1</v>
      </c>
      <c r="R24" s="295">
        <v>82</v>
      </c>
    </row>
    <row r="25" spans="1:18" ht="16.5">
      <c r="A25" s="235" t="s">
        <v>118</v>
      </c>
      <c r="B25" s="236" t="s">
        <v>241</v>
      </c>
      <c r="C25" s="227" t="s">
        <v>70</v>
      </c>
      <c r="D25" s="228">
        <v>0.79076923076923078</v>
      </c>
      <c r="E25" s="237">
        <v>3430</v>
      </c>
      <c r="F25" s="229" t="s">
        <v>121</v>
      </c>
      <c r="G25" s="238" t="s">
        <v>188</v>
      </c>
      <c r="H25" s="239">
        <v>1</v>
      </c>
      <c r="I25" s="230">
        <v>1876.0989999999999</v>
      </c>
      <c r="J25" s="231">
        <v>5.9291771141869551E-2</v>
      </c>
      <c r="K25" s="231">
        <v>0.34280012055677389</v>
      </c>
      <c r="L25" s="231">
        <v>0.15297700174670953</v>
      </c>
      <c r="M25" s="292">
        <v>14.233000000000001</v>
      </c>
      <c r="N25" s="293">
        <v>0</v>
      </c>
      <c r="O25" s="293">
        <v>6.0231363057066822</v>
      </c>
      <c r="P25" s="294">
        <v>47</v>
      </c>
      <c r="Q25" s="295">
        <v>0</v>
      </c>
      <c r="R25" s="295">
        <v>113</v>
      </c>
    </row>
    <row r="26" spans="1:18" ht="16.5">
      <c r="A26" s="235" t="s">
        <v>118</v>
      </c>
      <c r="B26" s="236" t="s">
        <v>211</v>
      </c>
      <c r="C26" s="227" t="s">
        <v>67</v>
      </c>
      <c r="D26" s="228">
        <v>0.84318181818181814</v>
      </c>
      <c r="E26" s="237">
        <v>325</v>
      </c>
      <c r="F26" s="229" t="s">
        <v>119</v>
      </c>
      <c r="G26" s="238" t="s">
        <v>172</v>
      </c>
      <c r="H26" s="239">
        <v>1</v>
      </c>
      <c r="I26" s="230">
        <v>1200.817</v>
      </c>
      <c r="J26" s="231">
        <v>8.8872561739160836E-4</v>
      </c>
      <c r="K26" s="231">
        <v>0.36737348033590972</v>
      </c>
      <c r="L26" s="231">
        <v>0.16738603800579105</v>
      </c>
      <c r="M26" s="292">
        <v>15.145</v>
      </c>
      <c r="N26" s="293">
        <v>8.3276635823776646E-2</v>
      </c>
      <c r="O26" s="293">
        <v>51.881344118212851</v>
      </c>
      <c r="P26" s="294">
        <v>23</v>
      </c>
      <c r="Q26" s="295">
        <v>1</v>
      </c>
      <c r="R26" s="295">
        <v>623</v>
      </c>
    </row>
    <row r="27" spans="1:18" ht="16.5">
      <c r="A27" s="235" t="s">
        <v>118</v>
      </c>
      <c r="B27" s="236" t="s">
        <v>218</v>
      </c>
      <c r="C27" s="227" t="s">
        <v>70</v>
      </c>
      <c r="D27" s="228">
        <v>0.7038461538461539</v>
      </c>
      <c r="E27" s="237">
        <v>6865</v>
      </c>
      <c r="F27" s="229" t="s">
        <v>121</v>
      </c>
      <c r="G27" s="238" t="s">
        <v>190</v>
      </c>
      <c r="H27" s="239">
        <v>1</v>
      </c>
      <c r="I27" s="230">
        <v>1874.204</v>
      </c>
      <c r="J27" s="231">
        <v>5.5507593657047882E-2</v>
      </c>
      <c r="K27" s="231">
        <v>0.42889236421269916</v>
      </c>
      <c r="L27" s="231">
        <v>0.1509974367784937</v>
      </c>
      <c r="M27" s="292">
        <v>16.678999999999998</v>
      </c>
      <c r="N27" s="293">
        <v>0</v>
      </c>
      <c r="O27" s="293">
        <v>5.0154625643739958</v>
      </c>
      <c r="P27" s="294">
        <v>51</v>
      </c>
      <c r="Q27" s="295">
        <v>0</v>
      </c>
      <c r="R27" s="295">
        <v>94</v>
      </c>
    </row>
    <row r="28" spans="1:18" ht="16.5">
      <c r="A28" s="235" t="s">
        <v>118</v>
      </c>
      <c r="B28" s="236" t="s">
        <v>219</v>
      </c>
      <c r="C28" s="227" t="s">
        <v>67</v>
      </c>
      <c r="D28" s="228">
        <v>0.84761904761904761</v>
      </c>
      <c r="E28" s="237">
        <v>9921</v>
      </c>
      <c r="F28" s="229" t="s">
        <v>119</v>
      </c>
      <c r="G28" s="238" t="s">
        <v>170</v>
      </c>
      <c r="H28" s="239">
        <v>1</v>
      </c>
      <c r="I28" s="230">
        <v>1515.855</v>
      </c>
      <c r="J28" s="231">
        <v>2.1594457515360248E-2</v>
      </c>
      <c r="K28" s="231">
        <v>0.39198241781450266</v>
      </c>
      <c r="L28" s="231">
        <v>0.24540605796728579</v>
      </c>
      <c r="M28" s="292">
        <v>16.643999999999998</v>
      </c>
      <c r="N28" s="293">
        <v>0</v>
      </c>
      <c r="O28" s="293">
        <v>51.785955780731008</v>
      </c>
      <c r="P28" s="294">
        <v>30</v>
      </c>
      <c r="Q28" s="295">
        <v>0</v>
      </c>
      <c r="R28" s="295">
        <v>785</v>
      </c>
    </row>
    <row r="29" spans="1:18" ht="16.5">
      <c r="A29" s="235" t="s">
        <v>118</v>
      </c>
      <c r="B29" s="236" t="s">
        <v>222</v>
      </c>
      <c r="C29" s="227" t="s">
        <v>67</v>
      </c>
      <c r="D29" s="228">
        <v>0.82764745276994722</v>
      </c>
      <c r="E29" s="237">
        <v>1234</v>
      </c>
      <c r="F29" s="229" t="s">
        <v>120</v>
      </c>
      <c r="G29" s="238" t="s">
        <v>184</v>
      </c>
      <c r="H29" s="239">
        <v>2</v>
      </c>
      <c r="I29" s="230">
        <v>2200.549</v>
      </c>
      <c r="J29" s="231">
        <v>2.4893987413612678E-2</v>
      </c>
      <c r="K29" s="231">
        <v>0.46283602950105845</v>
      </c>
      <c r="L29" s="231">
        <v>0.18449941355543548</v>
      </c>
      <c r="M29" s="292">
        <v>13.84</v>
      </c>
      <c r="N29" s="293">
        <v>2.4084898813886899</v>
      </c>
      <c r="O29" s="293">
        <v>25.402751767854294</v>
      </c>
      <c r="P29" s="294">
        <v>110</v>
      </c>
      <c r="Q29" s="295">
        <v>53</v>
      </c>
      <c r="R29" s="295">
        <v>559</v>
      </c>
    </row>
    <row r="30" spans="1:18" ht="16.5">
      <c r="A30" s="235" t="s">
        <v>118</v>
      </c>
      <c r="B30" s="236" t="s">
        <v>225</v>
      </c>
      <c r="C30" s="227" t="s">
        <v>67</v>
      </c>
      <c r="D30" s="228">
        <v>0.80129099185266484</v>
      </c>
      <c r="E30" s="237">
        <v>5114</v>
      </c>
      <c r="F30" s="229" t="s">
        <v>119</v>
      </c>
      <c r="G30" s="238" t="s">
        <v>174</v>
      </c>
      <c r="H30" s="239">
        <v>7</v>
      </c>
      <c r="I30" s="230">
        <v>1108.98</v>
      </c>
      <c r="J30" s="231">
        <v>2.0810991094072275E-2</v>
      </c>
      <c r="K30" s="231">
        <v>0.47368176285637437</v>
      </c>
      <c r="L30" s="231">
        <v>0.26691193709534888</v>
      </c>
      <c r="M30" s="292">
        <v>18.158999999999999</v>
      </c>
      <c r="N30" s="293">
        <v>0</v>
      </c>
      <c r="O30" s="293">
        <v>21.821854316579198</v>
      </c>
      <c r="P30" s="294">
        <v>44</v>
      </c>
      <c r="Q30" s="295">
        <v>0</v>
      </c>
      <c r="R30" s="295">
        <v>242</v>
      </c>
    </row>
    <row r="31" spans="1:18" ht="16.5">
      <c r="A31" s="235" t="s">
        <v>118</v>
      </c>
      <c r="B31" s="236" t="s">
        <v>358</v>
      </c>
      <c r="C31" s="227" t="s">
        <v>67</v>
      </c>
      <c r="D31" s="228">
        <v>0.82661055293919872</v>
      </c>
      <c r="E31" s="237">
        <v>4603</v>
      </c>
      <c r="F31" s="229" t="s">
        <v>120</v>
      </c>
      <c r="G31" s="238" t="s">
        <v>179</v>
      </c>
      <c r="H31" s="239">
        <v>5</v>
      </c>
      <c r="I31" s="230">
        <v>2447.5520000000001</v>
      </c>
      <c r="J31" s="231">
        <v>2.9822377086893264E-2</v>
      </c>
      <c r="K31" s="231">
        <v>0.4434075760845998</v>
      </c>
      <c r="L31" s="231">
        <v>0.20555365675924914</v>
      </c>
      <c r="M31" s="292">
        <v>15.762</v>
      </c>
      <c r="N31" s="293">
        <v>1.3074288105012681</v>
      </c>
      <c r="O31" s="293">
        <v>32.644863112203538</v>
      </c>
      <c r="P31" s="294">
        <v>103</v>
      </c>
      <c r="Q31" s="295">
        <v>32</v>
      </c>
      <c r="R31" s="295">
        <v>826</v>
      </c>
    </row>
    <row r="32" spans="1:18" ht="16.5">
      <c r="A32" s="235" t="s">
        <v>118</v>
      </c>
      <c r="B32" s="236" t="s">
        <v>322</v>
      </c>
      <c r="C32" s="227" t="s">
        <v>67</v>
      </c>
      <c r="D32" s="228">
        <v>0.81444375527365909</v>
      </c>
      <c r="E32" s="237">
        <v>8308</v>
      </c>
      <c r="F32" s="229" t="s">
        <v>121</v>
      </c>
      <c r="G32" s="238" t="s">
        <v>188</v>
      </c>
      <c r="H32" s="239">
        <v>6</v>
      </c>
      <c r="I32" s="230">
        <v>1153.6210000000001</v>
      </c>
      <c r="J32" s="231">
        <v>6.0860465991333768E-2</v>
      </c>
      <c r="K32" s="231">
        <v>0.37068630848756218</v>
      </c>
      <c r="L32" s="231">
        <v>0.15342993929548784</v>
      </c>
      <c r="M32" s="292">
        <v>13.593</v>
      </c>
      <c r="N32" s="293">
        <v>0</v>
      </c>
      <c r="O32" s="293">
        <v>27.738746087319836</v>
      </c>
      <c r="P32" s="294">
        <v>31</v>
      </c>
      <c r="Q32" s="295">
        <v>0</v>
      </c>
      <c r="R32" s="295">
        <v>320</v>
      </c>
    </row>
    <row r="33" spans="1:18" ht="16.5">
      <c r="A33" s="235" t="s">
        <v>118</v>
      </c>
      <c r="B33" s="236" t="s">
        <v>230</v>
      </c>
      <c r="C33" s="227" t="s">
        <v>67</v>
      </c>
      <c r="D33" s="228">
        <v>0.83681818181818168</v>
      </c>
      <c r="E33" s="237">
        <v>9593</v>
      </c>
      <c r="F33" s="229" t="s">
        <v>119</v>
      </c>
      <c r="G33" s="238" t="s">
        <v>173</v>
      </c>
      <c r="H33" s="239">
        <v>2</v>
      </c>
      <c r="I33" s="230">
        <v>2054.9090000000001</v>
      </c>
      <c r="J33" s="231">
        <v>4.3358223107768899E-2</v>
      </c>
      <c r="K33" s="231">
        <v>0.42131429042635882</v>
      </c>
      <c r="L33" s="231">
        <v>0.22336755544892742</v>
      </c>
      <c r="M33" s="292">
        <v>14.723000000000001</v>
      </c>
      <c r="N33" s="293">
        <v>0</v>
      </c>
      <c r="O33" s="293">
        <v>23.553354430780146</v>
      </c>
      <c r="P33" s="294">
        <v>76</v>
      </c>
      <c r="Q33" s="295">
        <v>0</v>
      </c>
      <c r="R33" s="295">
        <v>484</v>
      </c>
    </row>
    <row r="34" spans="1:18" ht="16.5">
      <c r="A34" s="235" t="s">
        <v>118</v>
      </c>
      <c r="B34" s="236" t="s">
        <v>231</v>
      </c>
      <c r="C34" s="227" t="s">
        <v>67</v>
      </c>
      <c r="D34" s="228">
        <v>0.84704052802524954</v>
      </c>
      <c r="E34" s="237">
        <v>1294</v>
      </c>
      <c r="F34" s="229" t="s">
        <v>120</v>
      </c>
      <c r="G34" s="238" t="s">
        <v>181</v>
      </c>
      <c r="H34" s="239">
        <v>5</v>
      </c>
      <c r="I34" s="230">
        <v>755.40900000000011</v>
      </c>
      <c r="J34" s="231">
        <v>1.6066216465705396E-2</v>
      </c>
      <c r="K34" s="231">
        <v>0.45228880671324151</v>
      </c>
      <c r="L34" s="231">
        <v>0.15355919773261903</v>
      </c>
      <c r="M34" s="292">
        <v>14.167999999999999</v>
      </c>
      <c r="N34" s="293">
        <v>0</v>
      </c>
      <c r="O34" s="293">
        <v>35.874605677189436</v>
      </c>
      <c r="P34" s="294">
        <v>32</v>
      </c>
      <c r="Q34" s="295">
        <v>0</v>
      </c>
      <c r="R34" s="295">
        <v>271</v>
      </c>
    </row>
  </sheetData>
  <phoneticPr fontId="3" type="noConversion"/>
  <conditionalFormatting sqref="C14:D34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3AD0-0395-4702-9FBE-B99A59CC7CD3}">
  <sheetPr>
    <tabColor rgb="FFFF0000"/>
  </sheetPr>
  <dimension ref="A1:R32"/>
  <sheetViews>
    <sheetView showGridLines="0" zoomScaleNormal="100" zoomScaleSheetLayoutView="85" workbookViewId="0"/>
  </sheetViews>
  <sheetFormatPr defaultRowHeight="13.5"/>
  <cols>
    <col min="1" max="2" width="9.140625" style="245"/>
    <col min="3" max="3" width="9.85546875" style="245" customWidth="1"/>
    <col min="4" max="16384" width="9.140625" style="245"/>
  </cols>
  <sheetData>
    <row r="1" spans="1:18" ht="3.75" customHeight="1">
      <c r="A1" s="240"/>
      <c r="B1" s="241"/>
      <c r="C1" s="242"/>
      <c r="D1" s="243"/>
      <c r="E1" s="243"/>
      <c r="F1" s="244"/>
      <c r="G1" s="243"/>
      <c r="H1" s="243"/>
      <c r="I1" s="243"/>
      <c r="J1" s="243"/>
      <c r="K1" s="243"/>
    </row>
    <row r="2" spans="1:18" ht="41.25">
      <c r="A2" s="311" t="s">
        <v>359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</row>
    <row r="4" spans="1:18" ht="17.25">
      <c r="A4" s="246" t="s">
        <v>360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  <c r="R4" s="290"/>
    </row>
    <row r="5" spans="1:18" ht="16.5">
      <c r="R5" s="290"/>
    </row>
    <row r="6" spans="1:18" ht="26.25">
      <c r="A6" s="248"/>
      <c r="R6" s="290"/>
    </row>
    <row r="7" spans="1:18" ht="130.5" customHeight="1">
      <c r="A7" s="248"/>
    </row>
    <row r="8" spans="1:18" ht="26.25">
      <c r="A8" s="248"/>
      <c r="R8" s="290"/>
    </row>
    <row r="9" spans="1:18" ht="26.25">
      <c r="A9" s="248"/>
      <c r="R9" s="290"/>
    </row>
    <row r="10" spans="1:18" ht="40.5" customHeight="1">
      <c r="A10" s="248" t="s">
        <v>361</v>
      </c>
    </row>
    <row r="11" spans="1:18" ht="19.5" customHeight="1">
      <c r="A11" s="248"/>
    </row>
    <row r="12" spans="1:18" ht="17.25">
      <c r="A12" s="249" t="s">
        <v>362</v>
      </c>
      <c r="R12" s="290"/>
    </row>
    <row r="13" spans="1:18" ht="40.5">
      <c r="A13" s="312" t="s">
        <v>0</v>
      </c>
      <c r="B13" s="313" t="s">
        <v>74</v>
      </c>
      <c r="C13" s="314" t="s">
        <v>65</v>
      </c>
      <c r="D13" s="314" t="s">
        <v>155</v>
      </c>
      <c r="E13" s="315" t="s">
        <v>141</v>
      </c>
      <c r="F13" s="313" t="s">
        <v>146</v>
      </c>
      <c r="G13" s="315" t="s">
        <v>144</v>
      </c>
      <c r="H13" s="315" t="s">
        <v>148</v>
      </c>
      <c r="I13" s="316" t="s">
        <v>150</v>
      </c>
      <c r="J13" s="315" t="s">
        <v>6</v>
      </c>
      <c r="K13" s="315" t="s">
        <v>7</v>
      </c>
      <c r="R13" s="290"/>
    </row>
    <row r="14" spans="1:18" ht="16.5">
      <c r="A14" s="235" t="s">
        <v>118</v>
      </c>
      <c r="B14" s="236" t="s">
        <v>260</v>
      </c>
      <c r="C14" s="227" t="s">
        <v>67</v>
      </c>
      <c r="D14" s="228">
        <v>0.80100464407283478</v>
      </c>
      <c r="E14" s="237">
        <v>333</v>
      </c>
      <c r="F14" s="229" t="s">
        <v>91</v>
      </c>
      <c r="G14" s="238" t="s">
        <v>191</v>
      </c>
      <c r="H14" s="239">
        <v>2</v>
      </c>
      <c r="I14" s="230">
        <v>4829.4290000000001</v>
      </c>
      <c r="J14" s="293">
        <v>1.842867966378634</v>
      </c>
      <c r="K14" s="317">
        <v>25.199666461604465</v>
      </c>
    </row>
    <row r="15" spans="1:18" ht="16.5">
      <c r="A15" s="235" t="s">
        <v>118</v>
      </c>
      <c r="B15" s="236" t="s">
        <v>203</v>
      </c>
      <c r="C15" s="227" t="s">
        <v>67</v>
      </c>
      <c r="D15" s="228">
        <v>0.84170561506684949</v>
      </c>
      <c r="E15" s="237">
        <v>4679</v>
      </c>
      <c r="F15" s="229" t="s">
        <v>121</v>
      </c>
      <c r="G15" s="238" t="s">
        <v>189</v>
      </c>
      <c r="H15" s="239">
        <v>5</v>
      </c>
      <c r="I15" s="230">
        <v>1043.8620000000001</v>
      </c>
      <c r="J15" s="293">
        <v>0</v>
      </c>
      <c r="K15" s="317">
        <v>51.826774037181153</v>
      </c>
    </row>
    <row r="16" spans="1:18" ht="16.5">
      <c r="A16" s="235" t="s">
        <v>118</v>
      </c>
      <c r="B16" s="236" t="s">
        <v>239</v>
      </c>
      <c r="C16" s="227" t="s">
        <v>69</v>
      </c>
      <c r="D16" s="228">
        <v>0.86868282141993636</v>
      </c>
      <c r="E16" s="237">
        <v>5828</v>
      </c>
      <c r="F16" s="229" t="s">
        <v>119</v>
      </c>
      <c r="G16" s="238" t="s">
        <v>172</v>
      </c>
      <c r="H16" s="239">
        <v>7</v>
      </c>
      <c r="I16" s="230">
        <v>868.47900000000004</v>
      </c>
      <c r="J16" s="293">
        <v>0.11514383191763991</v>
      </c>
      <c r="K16" s="317">
        <v>40.415485003091611</v>
      </c>
    </row>
    <row r="17" spans="1:11" ht="16.5">
      <c r="A17" s="235" t="s">
        <v>118</v>
      </c>
      <c r="B17" s="236" t="s">
        <v>348</v>
      </c>
      <c r="C17" s="227" t="s">
        <v>69</v>
      </c>
      <c r="D17" s="228">
        <v>0.87047619047619051</v>
      </c>
      <c r="E17" s="237">
        <v>6904</v>
      </c>
      <c r="F17" s="229" t="s">
        <v>119</v>
      </c>
      <c r="G17" s="238" t="s">
        <v>175</v>
      </c>
      <c r="H17" s="239">
        <v>1</v>
      </c>
      <c r="I17" s="230">
        <v>683.64099999999996</v>
      </c>
      <c r="J17" s="293">
        <v>0</v>
      </c>
      <c r="K17" s="317">
        <v>51.05018569687892</v>
      </c>
    </row>
    <row r="18" spans="1:11" ht="16.5">
      <c r="A18" s="235" t="s">
        <v>118</v>
      </c>
      <c r="B18" s="236" t="s">
        <v>240</v>
      </c>
      <c r="C18" s="227" t="s">
        <v>68</v>
      </c>
      <c r="D18" s="228">
        <v>0.90724579536578265</v>
      </c>
      <c r="E18" s="237">
        <v>8943</v>
      </c>
      <c r="F18" s="229" t="s">
        <v>119</v>
      </c>
      <c r="G18" s="238" t="s">
        <v>173</v>
      </c>
      <c r="H18" s="239">
        <v>6</v>
      </c>
      <c r="I18" s="230">
        <v>922.15599999999995</v>
      </c>
      <c r="J18" s="293">
        <v>0</v>
      </c>
      <c r="K18" s="317">
        <v>29.712976980033748</v>
      </c>
    </row>
    <row r="19" spans="1:11" ht="16.5">
      <c r="A19" s="235" t="s">
        <v>118</v>
      </c>
      <c r="B19" s="236" t="s">
        <v>209</v>
      </c>
      <c r="C19" s="227" t="s">
        <v>69</v>
      </c>
      <c r="D19" s="228">
        <v>0.86424531244729286</v>
      </c>
      <c r="E19" s="237">
        <v>3018</v>
      </c>
      <c r="F19" s="229" t="s">
        <v>119</v>
      </c>
      <c r="G19" s="238" t="s">
        <v>174</v>
      </c>
      <c r="H19" s="239">
        <v>4</v>
      </c>
      <c r="I19" s="230">
        <v>462</v>
      </c>
      <c r="J19" s="293">
        <v>0.21645021645021645</v>
      </c>
      <c r="K19" s="317">
        <v>24.025974025974026</v>
      </c>
    </row>
    <row r="20" spans="1:11" ht="16.5">
      <c r="A20" s="235" t="s">
        <v>118</v>
      </c>
      <c r="B20" s="236" t="s">
        <v>211</v>
      </c>
      <c r="C20" s="227" t="s">
        <v>67</v>
      </c>
      <c r="D20" s="228">
        <v>0.84318181818181814</v>
      </c>
      <c r="E20" s="237">
        <v>325</v>
      </c>
      <c r="F20" s="229" t="s">
        <v>119</v>
      </c>
      <c r="G20" s="238" t="s">
        <v>172</v>
      </c>
      <c r="H20" s="239">
        <v>1</v>
      </c>
      <c r="I20" s="230">
        <v>1200.817</v>
      </c>
      <c r="J20" s="293">
        <v>8.3276635823776646E-2</v>
      </c>
      <c r="K20" s="317">
        <v>51.881344118212851</v>
      </c>
    </row>
    <row r="21" spans="1:11" ht="16.5">
      <c r="A21" s="235" t="s">
        <v>118</v>
      </c>
      <c r="B21" s="236" t="s">
        <v>212</v>
      </c>
      <c r="C21" s="227" t="s">
        <v>68</v>
      </c>
      <c r="D21" s="228">
        <v>0.93636363636363629</v>
      </c>
      <c r="E21" s="237">
        <v>7168</v>
      </c>
      <c r="F21" s="229" t="s">
        <v>119</v>
      </c>
      <c r="G21" s="238" t="s">
        <v>174</v>
      </c>
      <c r="H21" s="239">
        <v>1</v>
      </c>
      <c r="I21" s="230">
        <v>1854.7539999999999</v>
      </c>
      <c r="J21" s="293">
        <v>0</v>
      </c>
      <c r="K21" s="317">
        <v>34.505923696619604</v>
      </c>
    </row>
    <row r="22" spans="1:11" ht="16.5">
      <c r="A22" s="235" t="s">
        <v>118</v>
      </c>
      <c r="B22" s="236" t="s">
        <v>215</v>
      </c>
      <c r="C22" s="227" t="s">
        <v>68</v>
      </c>
      <c r="D22" s="228">
        <v>0.91242366126021135</v>
      </c>
      <c r="E22" s="237">
        <v>4636</v>
      </c>
      <c r="F22" s="229" t="s">
        <v>120</v>
      </c>
      <c r="G22" s="238" t="s">
        <v>181</v>
      </c>
      <c r="H22" s="239">
        <v>5</v>
      </c>
      <c r="I22" s="230">
        <v>570.33100000000002</v>
      </c>
      <c r="J22" s="293">
        <v>0</v>
      </c>
      <c r="K22" s="317">
        <v>29.63191550169989</v>
      </c>
    </row>
    <row r="23" spans="1:11" ht="16.5">
      <c r="A23" s="235" t="s">
        <v>118</v>
      </c>
      <c r="B23" s="236" t="s">
        <v>217</v>
      </c>
      <c r="C23" s="227" t="s">
        <v>68</v>
      </c>
      <c r="D23" s="228">
        <v>0.93479600439624755</v>
      </c>
      <c r="E23" s="237">
        <v>5707</v>
      </c>
      <c r="F23" s="229" t="s">
        <v>119</v>
      </c>
      <c r="G23" s="238" t="s">
        <v>175</v>
      </c>
      <c r="H23" s="239">
        <v>2</v>
      </c>
      <c r="I23" s="230">
        <v>1938.8789999999999</v>
      </c>
      <c r="J23" s="293">
        <v>0</v>
      </c>
      <c r="K23" s="317">
        <v>24.498692285593894</v>
      </c>
    </row>
    <row r="24" spans="1:11" ht="16.5">
      <c r="A24" s="235" t="s">
        <v>118</v>
      </c>
      <c r="B24" s="236" t="s">
        <v>219</v>
      </c>
      <c r="C24" s="227" t="s">
        <v>67</v>
      </c>
      <c r="D24" s="228">
        <v>0.84761904761904761</v>
      </c>
      <c r="E24" s="237">
        <v>9921</v>
      </c>
      <c r="F24" s="229" t="s">
        <v>119</v>
      </c>
      <c r="G24" s="238" t="s">
        <v>170</v>
      </c>
      <c r="H24" s="239">
        <v>1</v>
      </c>
      <c r="I24" s="230">
        <v>1515.855</v>
      </c>
      <c r="J24" s="293">
        <v>0</v>
      </c>
      <c r="K24" s="317">
        <v>51.785955780731008</v>
      </c>
    </row>
    <row r="25" spans="1:11" ht="16.5">
      <c r="A25" s="235" t="s">
        <v>118</v>
      </c>
      <c r="B25" s="236" t="s">
        <v>222</v>
      </c>
      <c r="C25" s="227" t="s">
        <v>67</v>
      </c>
      <c r="D25" s="228">
        <v>0.82764745276994722</v>
      </c>
      <c r="E25" s="237">
        <v>1234</v>
      </c>
      <c r="F25" s="229" t="s">
        <v>120</v>
      </c>
      <c r="G25" s="238" t="s">
        <v>184</v>
      </c>
      <c r="H25" s="239">
        <v>2</v>
      </c>
      <c r="I25" s="230">
        <v>2200.549</v>
      </c>
      <c r="J25" s="293">
        <v>2.4084898813886899</v>
      </c>
      <c r="K25" s="317">
        <v>25.402751767854294</v>
      </c>
    </row>
    <row r="26" spans="1:11" ht="16.5">
      <c r="A26" s="235" t="s">
        <v>118</v>
      </c>
      <c r="B26" s="236" t="s">
        <v>225</v>
      </c>
      <c r="C26" s="227" t="s">
        <v>67</v>
      </c>
      <c r="D26" s="228">
        <v>0.80129099185266484</v>
      </c>
      <c r="E26" s="237">
        <v>5114</v>
      </c>
      <c r="F26" s="229" t="s">
        <v>119</v>
      </c>
      <c r="G26" s="238" t="s">
        <v>174</v>
      </c>
      <c r="H26" s="239">
        <v>7</v>
      </c>
      <c r="I26" s="230">
        <v>1108.98</v>
      </c>
      <c r="J26" s="293">
        <v>0</v>
      </c>
      <c r="K26" s="317">
        <v>21.821854316579198</v>
      </c>
    </row>
    <row r="27" spans="1:11" ht="16.5">
      <c r="A27" s="235" t="s">
        <v>118</v>
      </c>
      <c r="B27" s="236" t="s">
        <v>321</v>
      </c>
      <c r="C27" s="227" t="s">
        <v>69</v>
      </c>
      <c r="D27" s="228">
        <v>0.86360113595427634</v>
      </c>
      <c r="E27" s="237">
        <v>9316</v>
      </c>
      <c r="F27" s="229" t="s">
        <v>119</v>
      </c>
      <c r="G27" s="238" t="s">
        <v>311</v>
      </c>
      <c r="H27" s="239">
        <v>6</v>
      </c>
      <c r="I27" s="230">
        <v>722.15</v>
      </c>
      <c r="J27" s="293">
        <v>0.27695077200027696</v>
      </c>
      <c r="K27" s="317">
        <v>62.867825244062871</v>
      </c>
    </row>
    <row r="28" spans="1:11" ht="16.5">
      <c r="A28" s="235" t="s">
        <v>118</v>
      </c>
      <c r="B28" s="236" t="s">
        <v>358</v>
      </c>
      <c r="C28" s="227" t="s">
        <v>67</v>
      </c>
      <c r="D28" s="228">
        <v>0.82661055293919872</v>
      </c>
      <c r="E28" s="237">
        <v>4603</v>
      </c>
      <c r="F28" s="229" t="s">
        <v>120</v>
      </c>
      <c r="G28" s="238" t="s">
        <v>179</v>
      </c>
      <c r="H28" s="239">
        <v>5</v>
      </c>
      <c r="I28" s="230">
        <v>2447.5520000000001</v>
      </c>
      <c r="J28" s="293">
        <v>1.3074288105012681</v>
      </c>
      <c r="K28" s="317">
        <v>32.644863112203538</v>
      </c>
    </row>
    <row r="29" spans="1:11" ht="16.5">
      <c r="A29" s="235" t="s">
        <v>118</v>
      </c>
      <c r="B29" s="236" t="s">
        <v>228</v>
      </c>
      <c r="C29" s="227" t="s">
        <v>69</v>
      </c>
      <c r="D29" s="228">
        <v>0.87886265614245274</v>
      </c>
      <c r="E29" s="237">
        <v>11</v>
      </c>
      <c r="F29" s="229" t="s">
        <v>121</v>
      </c>
      <c r="G29" s="238" t="s">
        <v>189</v>
      </c>
      <c r="H29" s="239">
        <v>4</v>
      </c>
      <c r="I29" s="230">
        <v>473.81200000000001</v>
      </c>
      <c r="J29" s="293">
        <v>0.42210834677044901</v>
      </c>
      <c r="K29" s="317">
        <v>21.949634032063351</v>
      </c>
    </row>
    <row r="30" spans="1:11" ht="16.5">
      <c r="A30" s="235" t="s">
        <v>118</v>
      </c>
      <c r="B30" s="236" t="s">
        <v>322</v>
      </c>
      <c r="C30" s="227" t="s">
        <v>67</v>
      </c>
      <c r="D30" s="228">
        <v>0.81444375527365909</v>
      </c>
      <c r="E30" s="237">
        <v>8308</v>
      </c>
      <c r="F30" s="229" t="s">
        <v>121</v>
      </c>
      <c r="G30" s="238" t="s">
        <v>188</v>
      </c>
      <c r="H30" s="239">
        <v>6</v>
      </c>
      <c r="I30" s="230">
        <v>1153.6210000000001</v>
      </c>
      <c r="J30" s="293">
        <v>0</v>
      </c>
      <c r="K30" s="317">
        <v>27.738746087319836</v>
      </c>
    </row>
    <row r="31" spans="1:11" ht="16.5">
      <c r="A31" s="235" t="s">
        <v>118</v>
      </c>
      <c r="B31" s="236" t="s">
        <v>230</v>
      </c>
      <c r="C31" s="227" t="s">
        <v>67</v>
      </c>
      <c r="D31" s="228">
        <v>0.83681818181818168</v>
      </c>
      <c r="E31" s="237">
        <v>9593</v>
      </c>
      <c r="F31" s="229" t="s">
        <v>119</v>
      </c>
      <c r="G31" s="238" t="s">
        <v>173</v>
      </c>
      <c r="H31" s="239">
        <v>2</v>
      </c>
      <c r="I31" s="230">
        <v>2054.9090000000001</v>
      </c>
      <c r="J31" s="293">
        <v>0</v>
      </c>
      <c r="K31" s="317">
        <v>23.553354430780146</v>
      </c>
    </row>
    <row r="32" spans="1:11" ht="16.5">
      <c r="A32" s="235" t="s">
        <v>118</v>
      </c>
      <c r="B32" s="236" t="s">
        <v>231</v>
      </c>
      <c r="C32" s="227" t="s">
        <v>67</v>
      </c>
      <c r="D32" s="228">
        <v>0.84704052802524954</v>
      </c>
      <c r="E32" s="237">
        <v>1294</v>
      </c>
      <c r="F32" s="229" t="s">
        <v>120</v>
      </c>
      <c r="G32" s="238" t="s">
        <v>181</v>
      </c>
      <c r="H32" s="239">
        <v>5</v>
      </c>
      <c r="I32" s="230">
        <v>755.40900000000011</v>
      </c>
      <c r="J32" s="293">
        <v>0</v>
      </c>
      <c r="K32" s="317">
        <v>35.874605677189436</v>
      </c>
    </row>
  </sheetData>
  <mergeCells count="1">
    <mergeCell ref="A2:K2"/>
  </mergeCells>
  <phoneticPr fontId="3" type="noConversion"/>
  <conditionalFormatting sqref="C14:D3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2025-03-04T02:16:34Z</dcterms:modified>
</cp:coreProperties>
</file>