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98B06434-B2EC-4124-9018-B13B4F0107C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  <sheet name="공회전과다 명단" sheetId="69" r:id="rId9"/>
  </sheets>
  <definedNames>
    <definedName name="_xlnm._FilterDatabase" localSheetId="7" hidden="1">'급감속과다 명단'!$A$13:$K$16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운전자별!$A$1:$R$150</definedName>
    <definedName name="_xlnm.Print_Area" localSheetId="1">종합!$A$1:$L$267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0" i="7" l="1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H258" i="12"/>
  <c r="D250" i="12"/>
  <c r="E250" i="12"/>
  <c r="F250" i="12"/>
  <c r="G250" i="12"/>
  <c r="H250" i="12"/>
  <c r="I250" i="12"/>
  <c r="J250" i="12"/>
  <c r="D251" i="12"/>
  <c r="E251" i="12"/>
  <c r="F251" i="12"/>
  <c r="G251" i="12"/>
  <c r="H251" i="12"/>
  <c r="I251" i="12"/>
  <c r="J251" i="12"/>
  <c r="D252" i="12"/>
  <c r="E252" i="12"/>
  <c r="F252" i="12"/>
  <c r="G252" i="12"/>
  <c r="H252" i="12"/>
  <c r="I252" i="12"/>
  <c r="J252" i="12"/>
  <c r="D253" i="12"/>
  <c r="E253" i="12"/>
  <c r="F253" i="12"/>
  <c r="G253" i="12"/>
  <c r="H253" i="12"/>
  <c r="I253" i="12"/>
  <c r="J253" i="12"/>
  <c r="D254" i="12"/>
  <c r="E254" i="12"/>
  <c r="F254" i="12"/>
  <c r="G254" i="12"/>
  <c r="H254" i="12"/>
  <c r="I254" i="12"/>
  <c r="J254" i="12"/>
  <c r="D255" i="12"/>
  <c r="E255" i="12"/>
  <c r="F255" i="12"/>
  <c r="G255" i="12"/>
  <c r="H255" i="12"/>
  <c r="I255" i="12"/>
  <c r="J255" i="12"/>
  <c r="D256" i="12"/>
  <c r="E256" i="12"/>
  <c r="F256" i="12"/>
  <c r="G256" i="12"/>
  <c r="H256" i="12"/>
  <c r="I256" i="12"/>
  <c r="J256" i="12"/>
  <c r="D257" i="12"/>
  <c r="E257" i="12"/>
  <c r="F257" i="12"/>
  <c r="G257" i="12"/>
  <c r="H257" i="12"/>
  <c r="I257" i="12"/>
  <c r="J257" i="12"/>
  <c r="D258" i="12"/>
  <c r="E258" i="12"/>
  <c r="F258" i="12"/>
  <c r="G258" i="12"/>
  <c r="I258" i="12"/>
  <c r="J258" i="12"/>
  <c r="D259" i="12"/>
  <c r="E259" i="12"/>
  <c r="F259" i="12"/>
  <c r="G259" i="12"/>
  <c r="H259" i="12"/>
  <c r="I259" i="12"/>
  <c r="J259" i="12"/>
  <c r="E249" i="12"/>
  <c r="F249" i="12"/>
  <c r="G249" i="12"/>
  <c r="H249" i="12"/>
  <c r="I249" i="12"/>
  <c r="J249" i="12"/>
  <c r="D249" i="12"/>
  <c r="B249" i="12"/>
  <c r="B253" i="12" l="1"/>
  <c r="B251" i="12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50" i="12"/>
  <c r="B254" i="12"/>
  <c r="B252" i="12"/>
  <c r="F73" i="60" l="1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F63" i="60" l="1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B6" i="60"/>
  <c r="B7" i="60"/>
  <c r="B8" i="60"/>
  <c r="B9" i="60"/>
  <c r="B10" i="60"/>
  <c r="B5" i="60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61" i="12" a="1"/>
  <c r="J61" i="12" l="1"/>
  <c r="E83" i="12"/>
  <c r="K83" i="12"/>
  <c r="K84" i="12" s="1"/>
  <c r="J83" i="12"/>
  <c r="J84" i="12" s="1"/>
  <c r="I83" i="12"/>
  <c r="I84" i="12" s="1"/>
  <c r="G83" i="12"/>
  <c r="G84" i="12" s="1"/>
  <c r="H83" i="12"/>
  <c r="H84" i="12" s="1"/>
  <c r="F83" i="12"/>
  <c r="F84" i="12" s="1"/>
  <c r="B258" i="12" l="1"/>
  <c r="B259" i="12"/>
  <c r="E90" i="12"/>
  <c r="E88" i="12"/>
  <c r="E85" i="12"/>
  <c r="E89" i="12"/>
  <c r="E86" i="12"/>
  <c r="E84" i="12"/>
  <c r="E8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57" i="12" l="1"/>
  <c r="B256" i="12"/>
  <c r="B255" i="12"/>
  <c r="J10" i="12" l="1"/>
  <c r="J36" i="12" s="1"/>
  <c r="N30" i="12"/>
  <c r="I61" i="12" a="1"/>
  <c r="G61" i="12" a="1"/>
  <c r="E61" i="12" a="1"/>
  <c r="F61" i="12" a="1"/>
  <c r="D61" i="12" a="1"/>
  <c r="H61" i="12" a="1"/>
  <c r="H61" i="12" l="1"/>
  <c r="G61" i="12"/>
  <c r="F61" i="12"/>
  <c r="D61" i="12"/>
  <c r="E61" i="12"/>
  <c r="I61" i="12"/>
  <c r="K61" i="12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<sst xmlns="http://schemas.openxmlformats.org/spreadsheetml/2006/main" count="4780" uniqueCount="823">
  <si>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</si>
  <si>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</si>
  <si>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</si>
  <si>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</si>
  <si>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</si>
  <si>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</si>
  <si>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</si>
  <si>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</si>
  <si>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</si>
  <si>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</si>
  <si>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</si>
  <si>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</si>
  <si>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</si>
  <si>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</si>
  <si>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</si>
  <si>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</si>
  <si>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</si>
  <si>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</si>
  <si>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</si>
  <si>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</si>
  <si>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</si>
  <si>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</si>
  <si>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</si>
  <si>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</si>
  <si>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</si>
  <si>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</si>
  <si>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</si>
  <si>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</si>
  <si>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</si>
  <si>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</si>
  <si>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</si>
  <si>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</si>
  <si>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</si>
  <si>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</si>
  <si>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</si>
  <si>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</si>
  <si>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</si>
  <si>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</si>
  <si>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</si>
  <si>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</si>
  <si>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</si>
  <si>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</si>
  <si>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</si>
  <si>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</si>
  <si>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</si>
  <si>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</si>
  <si>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</si>
  <si>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</si>
  <si>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</si>
  <si>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</si>
  <si>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</si>
  <si>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</si>
  <si>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</si>
  <si>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</si>
  <si>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</si>
  <si>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</si>
  <si>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</si>
  <si>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</si>
  <si>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</si>
  <si>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</si>
  <si>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</si>
  <si>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</si>
  <si>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</si>
  <si>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</si>
  <si>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</si>
  <si>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</si>
  <si>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</si>
  <si>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</si>
  <si>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</si>
  <si>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</si>
  <si>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</si>
  <si>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</si>
  <si>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</si>
  <si>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</si>
  <si>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</si>
  <si>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</si>
  <si>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</si>
  <si>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</si>
  <si>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</si>
  <si>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</si>
  <si>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</si>
  <si>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</si>
  <si>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</si>
  <si>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</si>
  <si>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</si>
  <si>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</si>
  <si>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</si>
  <si>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</si>
  <si>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</si>
  <si>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</si>
  <si>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</si>
  <si>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</si>
  <si>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</si>
  <si>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</si>
  <si>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</si>
  <si>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</si>
  <si>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</si>
  <si>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</si>
  <si>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</si>
  <si>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</si>
  <si>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</si>
  <si>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</si>
  <si>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</si>
  <si>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</si>
  <si>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</si>
  <si>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</si>
  <si>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</si>
  <si>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</si>
  <si>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</si>
  <si>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</si>
  <si>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</si>
  <si>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</si>
  <si>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</si>
  <si>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</si>
  <si>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</si>
  <si>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</si>
  <si>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2" type="noConversion"/>
  </si>
  <si>
    <t>B</t>
    <phoneticPr fontId="4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</si>
  <si>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</si>
  <si>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</si>
  <si>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</si>
  <si>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</si>
  <si>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</si>
  <si>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</si>
  <si>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</si>
  <si>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</si>
  <si>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</si>
  <si>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</si>
  <si>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</si>
  <si>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</si>
  <si>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</si>
  <si>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</si>
  <si>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</si>
  <si>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</si>
  <si>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</si>
  <si>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</si>
  <si>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</si>
  <si>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</si>
  <si>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</si>
  <si>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</si>
  <si>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</si>
  <si>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</si>
  <si>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</si>
  <si>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</si>
  <si>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</si>
  <si>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</si>
  <si>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</si>
  <si>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</si>
  <si>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</si>
  <si>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</si>
  <si>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</si>
  <si>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</si>
  <si>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</si>
  <si>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</si>
  <si>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</si>
  <si>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</si>
  <si>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</si>
  <si>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</si>
  <si>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</si>
  <si>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</si>
  <si>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</si>
  <si>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</si>
  <si>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</si>
  <si>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</si>
  <si>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</si>
  <si>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</si>
  <si>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</si>
  <si>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</si>
  <si>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4" type="noConversion"/>
  </si>
  <si>
    <t>급가속횟수(누적)</t>
  </si>
  <si>
    <t>급감속횟수(누적)</t>
  </si>
  <si>
    <t>▶▶▶ 5분이상 연속 공회전시 회당 카운트 됩니다.</t>
    <phoneticPr fontId="4" type="noConversion"/>
  </si>
  <si>
    <t>차고지, 회차지에서는 시동을 끄고 업무를 봅시다.</t>
    <phoneticPr fontId="4" type="noConversion"/>
  </si>
  <si>
    <t>[5분이상 공회전 30회 이상 과다 운행사원]</t>
    <phoneticPr fontId="4" type="noConversion"/>
  </si>
  <si>
    <t>[TIP!!] 공회전 과다 운행사원 관리하려면?</t>
    <phoneticPr fontId="4" type="noConversion"/>
  </si>
  <si>
    <t>S</t>
    <phoneticPr fontId="4" type="noConversion"/>
  </si>
  <si>
    <t>A</t>
    <phoneticPr fontId="4" type="noConversion"/>
  </si>
  <si>
    <t>C</t>
    <phoneticPr fontId="4" type="noConversion"/>
  </si>
  <si>
    <t>D</t>
    <phoneticPr fontId="4" type="noConversion"/>
  </si>
  <si>
    <t>소형</t>
  </si>
  <si>
    <t>HD</t>
  </si>
  <si>
    <t>중형</t>
  </si>
  <si>
    <t>최대주행거리</t>
  </si>
  <si>
    <t>[TIP!!] 특별관리 운행사원 관리하려면?</t>
  </si>
  <si>
    <t>d</t>
    <phoneticPr fontId="4" type="noConversion"/>
  </si>
  <si>
    <t>NEW</t>
  </si>
  <si>
    <t>new</t>
  </si>
  <si>
    <t>70바3856</t>
  </si>
  <si>
    <t>2424</t>
  </si>
  <si>
    <t>70바3857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</si>
  <si>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</si>
  <si>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</si>
  <si>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</si>
  <si>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</si>
  <si>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</si>
  <si>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</si>
  <si>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</si>
  <si>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</si>
  <si>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</si>
  <si>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</si>
  <si>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</si>
  <si>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</si>
  <si>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</si>
  <si>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</si>
  <si>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해성운수24C3</t>
  </si>
  <si>
    <t>70바3878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</si>
  <si>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</si>
  <si>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</si>
  <si>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</si>
  <si>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</si>
  <si>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</si>
  <si>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</si>
  <si>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</si>
  <si>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71바5753</t>
  </si>
  <si>
    <t>71바5754</t>
  </si>
  <si>
    <t>71바5760</t>
  </si>
  <si>
    <t>71바5763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</si>
  <si>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</si>
  <si>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</si>
  <si>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</si>
  <si>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</si>
  <si>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</si>
  <si>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</si>
  <si>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</si>
  <si>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</si>
  <si>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</si>
  <si>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</si>
  <si>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</si>
  <si>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</si>
  <si>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</si>
  <si>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</si>
  <si>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</si>
  <si>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</si>
  <si>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71바5800</t>
  </si>
  <si>
    <t>71바5774</t>
  </si>
  <si>
    <t>71바5770</t>
  </si>
  <si>
    <t>71바5777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</si>
  <si>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</si>
  <si>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</si>
  <si>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</si>
  <si>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</si>
  <si>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</si>
  <si>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</si>
  <si>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</si>
  <si>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</si>
  <si>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</si>
  <si>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</si>
  <si>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</si>
  <si>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</si>
  <si>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곽동일</t>
  </si>
  <si>
    <t>곽종호</t>
  </si>
  <si>
    <t>권오중</t>
  </si>
  <si>
    <t>권용환</t>
  </si>
  <si>
    <t>김경문</t>
  </si>
  <si>
    <t>김국신</t>
  </si>
  <si>
    <t>김대철</t>
  </si>
  <si>
    <t>김문배</t>
  </si>
  <si>
    <t>김민호</t>
  </si>
  <si>
    <t>김성태</t>
  </si>
  <si>
    <t>김성호</t>
  </si>
  <si>
    <t>김세현</t>
  </si>
  <si>
    <t>김승열</t>
  </si>
  <si>
    <t>김신애</t>
  </si>
  <si>
    <t>김영배</t>
  </si>
  <si>
    <t>김용복</t>
  </si>
  <si>
    <t>김종환</t>
  </si>
  <si>
    <t>김진우</t>
  </si>
  <si>
    <t>김학상</t>
  </si>
  <si>
    <t>김환선</t>
  </si>
  <si>
    <t>김효덕</t>
  </si>
  <si>
    <t>노동수</t>
  </si>
  <si>
    <t>노희국</t>
  </si>
  <si>
    <t>문순례</t>
  </si>
  <si>
    <t>박승욱</t>
  </si>
  <si>
    <t>박연태</t>
  </si>
  <si>
    <t>박용출</t>
  </si>
  <si>
    <t>박용호</t>
  </si>
  <si>
    <t>박일우</t>
  </si>
  <si>
    <t>박재용</t>
  </si>
  <si>
    <t>박종길</t>
  </si>
  <si>
    <t>박주철</t>
  </si>
  <si>
    <t>박진혁</t>
  </si>
  <si>
    <t>박찬극</t>
  </si>
  <si>
    <t>박철희</t>
  </si>
  <si>
    <t>백경희</t>
  </si>
  <si>
    <t>서영석</t>
  </si>
  <si>
    <t>서정근</t>
  </si>
  <si>
    <t>석재혁</t>
  </si>
  <si>
    <t>성종수</t>
  </si>
  <si>
    <t>신경호</t>
  </si>
  <si>
    <t>신유재</t>
  </si>
  <si>
    <t>심길섭</t>
  </si>
  <si>
    <t>오정일</t>
  </si>
  <si>
    <t>원상재</t>
  </si>
  <si>
    <t>유인석</t>
  </si>
  <si>
    <t>유정이</t>
  </si>
  <si>
    <t>유호승</t>
  </si>
  <si>
    <t>윤국진</t>
  </si>
  <si>
    <t>윤국현</t>
  </si>
  <si>
    <t>윤보의</t>
  </si>
  <si>
    <t>이광노</t>
  </si>
  <si>
    <t>이덕권</t>
  </si>
  <si>
    <t>이명복</t>
  </si>
  <si>
    <t>이병성</t>
  </si>
  <si>
    <t>이복순</t>
  </si>
  <si>
    <t>이서동</t>
  </si>
  <si>
    <t>이성준</t>
  </si>
  <si>
    <t>이용언</t>
  </si>
  <si>
    <t>이종현</t>
  </si>
  <si>
    <t>이준호</t>
  </si>
  <si>
    <t>이진수</t>
  </si>
  <si>
    <t>이태경</t>
  </si>
  <si>
    <t>이태민</t>
  </si>
  <si>
    <t>이현</t>
  </si>
  <si>
    <t>장동훈</t>
  </si>
  <si>
    <t>정형찬</t>
  </si>
  <si>
    <t>정호근</t>
  </si>
  <si>
    <t>조규선</t>
  </si>
  <si>
    <t>조상원</t>
  </si>
  <si>
    <t>조성필</t>
  </si>
  <si>
    <t>조용식</t>
  </si>
  <si>
    <t>조철상</t>
  </si>
  <si>
    <t>진영일</t>
  </si>
  <si>
    <t>채수강</t>
  </si>
  <si>
    <t>최길엽</t>
  </si>
  <si>
    <t>최석규</t>
  </si>
  <si>
    <t>최홍선</t>
  </si>
  <si>
    <t>태일국</t>
  </si>
  <si>
    <t>한효수</t>
  </si>
  <si>
    <t>홍기표</t>
  </si>
  <si>
    <t>홍순관</t>
  </si>
  <si>
    <t>홍순욱</t>
  </si>
  <si>
    <t>황광수</t>
  </si>
  <si>
    <t>황영생</t>
  </si>
  <si>
    <t>개선율(유카전)</t>
  </si>
  <si>
    <t>0%(0명)</t>
  </si>
  <si>
    <t>100%(1명)</t>
  </si>
  <si>
    <t>=</t>
  </si>
  <si>
    <t>이상</t>
  </si>
  <si>
    <t>71바5788</t>
  </si>
  <si>
    <t>문연균</t>
  </si>
  <si>
    <t>조길수</t>
  </si>
  <si>
    <t>해성운수24B3</t>
  </si>
  <si>
    <t>해성운수24B1</t>
  </si>
  <si>
    <t>해성운수24D1</t>
  </si>
  <si>
    <t>해성운수24C2</t>
  </si>
  <si>
    <t>514-1514-1</t>
  </si>
  <si>
    <t>해성운수514-1F1</t>
  </si>
  <si>
    <t>해성운수514-1D1</t>
  </si>
  <si>
    <t>해성운수514-1D2</t>
  </si>
  <si>
    <t>530530</t>
  </si>
  <si>
    <t>557557</t>
  </si>
  <si>
    <t>560560</t>
  </si>
  <si>
    <t>해성운수560F1</t>
  </si>
  <si>
    <t>564564</t>
  </si>
  <si>
    <t>564-1564-1</t>
  </si>
  <si>
    <t>568568</t>
  </si>
  <si>
    <t>579579</t>
  </si>
  <si>
    <t>71바5796</t>
  </si>
  <si>
    <t>해성운수579F2</t>
  </si>
  <si>
    <t>71바5799</t>
  </si>
  <si>
    <t>해성운수579F1</t>
  </si>
  <si>
    <t>593593</t>
  </si>
  <si>
    <t>70바3806</t>
  </si>
  <si>
    <t>해성운수593D1</t>
  </si>
  <si>
    <t>해성운수593F2</t>
  </si>
  <si>
    <t>해성운수593F1</t>
  </si>
  <si>
    <t>순위</t>
  </si>
  <si>
    <t>인천전체</t>
  </si>
  <si>
    <t>해성운수24B6</t>
  </si>
  <si>
    <t>해성운수24A1</t>
  </si>
  <si>
    <t>▲</t>
  </si>
  <si>
    <t>해성운수24A2</t>
  </si>
  <si>
    <t>71바5819</t>
  </si>
  <si>
    <t>해성운수514-1B1</t>
  </si>
  <si>
    <t>해성운수579F3</t>
  </si>
  <si>
    <t>김상문</t>
  </si>
  <si>
    <t>김태균</t>
  </si>
  <si>
    <t>박금수</t>
  </si>
  <si>
    <t>심웅섭</t>
  </si>
  <si>
    <t>이주희</t>
  </si>
  <si>
    <t>조병구</t>
  </si>
  <si>
    <t>홍향기</t>
  </si>
  <si>
    <t>해성운수24A3</t>
  </si>
  <si>
    <t>70바3858</t>
  </si>
  <si>
    <t>해성운수24A4</t>
  </si>
  <si>
    <t>해성운수24A7</t>
  </si>
  <si>
    <t>해성운수24A5</t>
  </si>
  <si>
    <t>해성운수24A6</t>
  </si>
  <si>
    <t>해성운수24S1</t>
  </si>
  <si>
    <t>해성운수24S2</t>
  </si>
  <si>
    <t>해성운수514-1C1</t>
  </si>
  <si>
    <t>해성운수514-1S1</t>
  </si>
  <si>
    <t>해성운수557C1</t>
  </si>
  <si>
    <t>해성운수560D3</t>
  </si>
  <si>
    <t>해성운수560D2</t>
  </si>
  <si>
    <t>해성운수560D1</t>
  </si>
  <si>
    <t>71바7080</t>
  </si>
  <si>
    <t>71바7075</t>
  </si>
  <si>
    <t>해성운수568B1</t>
  </si>
  <si>
    <t>해성운수579D2</t>
  </si>
  <si>
    <t>해성운수579C1</t>
  </si>
  <si>
    <t>해성운수579D1</t>
  </si>
  <si>
    <t>해성운수593C3</t>
  </si>
  <si>
    <t>해성운수593C5</t>
  </si>
  <si>
    <t>해성운수593C4</t>
  </si>
  <si>
    <t>해성운수593C1</t>
  </si>
  <si>
    <t>해성운수593C2</t>
  </si>
  <si>
    <t>강신모</t>
  </si>
  <si>
    <t>김석곤</t>
  </si>
  <si>
    <t>김숙자</t>
  </si>
  <si>
    <t>김형재</t>
  </si>
  <si>
    <t>남형욱</t>
  </si>
  <si>
    <t>신대중</t>
  </si>
  <si>
    <t>이강석</t>
  </si>
  <si>
    <t>이승룡</t>
  </si>
  <si>
    <t>임성택</t>
  </si>
  <si>
    <t>정영화</t>
  </si>
  <si>
    <t>조길영</t>
  </si>
  <si>
    <t>주종호</t>
  </si>
  <si>
    <t>최정규</t>
  </si>
  <si>
    <t>허영훈</t>
  </si>
  <si>
    <t>D</t>
    <phoneticPr fontId="4" type="noConversion"/>
  </si>
  <si>
    <t>C</t>
    <phoneticPr fontId="4" type="noConversion"/>
  </si>
  <si>
    <t>해성운수24S3</t>
  </si>
  <si>
    <t>▽</t>
  </si>
  <si>
    <t>해성운수24A8</t>
  </si>
  <si>
    <t>해성운수514-1D4</t>
  </si>
  <si>
    <t>해성운수557B3</t>
  </si>
  <si>
    <t>해성운수557B2</t>
  </si>
  <si>
    <t>해성운수557B1</t>
  </si>
  <si>
    <t>해성운수560C1</t>
  </si>
  <si>
    <t>해성운수579C2</t>
  </si>
  <si>
    <t>해성운수593D2</t>
  </si>
  <si>
    <t>김   숙</t>
  </si>
  <si>
    <t>김원민</t>
  </si>
  <si>
    <t>문희선</t>
  </si>
  <si>
    <t>이원준</t>
  </si>
  <si>
    <t>임종산</t>
  </si>
  <si>
    <t>조경현</t>
  </si>
  <si>
    <t>20%(1명)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</si>
  <si>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</si>
  <si>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</si>
  <si>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</si>
  <si>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</si>
  <si>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</si>
  <si>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</si>
  <si>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</si>
  <si>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557557B</t>
  </si>
  <si>
    <t>593593F</t>
  </si>
  <si>
    <t>해성운수593F3</t>
  </si>
  <si>
    <t>557557C</t>
  </si>
  <si>
    <t>514-1514-1F</t>
  </si>
  <si>
    <t>514-1514-1A</t>
  </si>
  <si>
    <t>해성운수514-1A1</t>
  </si>
  <si>
    <t>560560F</t>
  </si>
  <si>
    <t>해성운수514-1F2</t>
  </si>
  <si>
    <t>514-1514-1D</t>
  </si>
  <si>
    <t>593593C</t>
  </si>
  <si>
    <t>2424B</t>
  </si>
  <si>
    <t>579579B</t>
  </si>
  <si>
    <t>2424S</t>
  </si>
  <si>
    <t>해성운수24S4</t>
  </si>
  <si>
    <t>2424D</t>
  </si>
  <si>
    <t>2424A</t>
  </si>
  <si>
    <t>514-1514-1B</t>
  </si>
  <si>
    <t>579579F</t>
  </si>
  <si>
    <t>해성운수579F5</t>
  </si>
  <si>
    <t>해성운수24S10</t>
  </si>
  <si>
    <t>560560D</t>
  </si>
  <si>
    <t>2424C</t>
  </si>
  <si>
    <t>564564A</t>
  </si>
  <si>
    <t>557557D</t>
  </si>
  <si>
    <t>해성운수557D1</t>
  </si>
  <si>
    <t>593593D</t>
  </si>
  <si>
    <t>해성운수593D3</t>
  </si>
  <si>
    <t>579579S</t>
  </si>
  <si>
    <t>해성운수579S1</t>
  </si>
  <si>
    <t>해성운수579F4</t>
  </si>
  <si>
    <t>해성운수568C1</t>
  </si>
  <si>
    <t>514-1514-1C</t>
  </si>
  <si>
    <t>해성운수24D3</t>
  </si>
  <si>
    <t>해성운수514-1C2</t>
  </si>
  <si>
    <t>579579D</t>
  </si>
  <si>
    <t>해성운수579D3</t>
  </si>
  <si>
    <t>해성운수24B7</t>
  </si>
  <si>
    <t>해성운수579B1</t>
  </si>
  <si>
    <t>해성운수24D2</t>
  </si>
  <si>
    <t>해성운수24S9</t>
  </si>
  <si>
    <t>해성운수579F6</t>
  </si>
  <si>
    <t>해성운수24S5</t>
  </si>
  <si>
    <t>해성운수593F4</t>
  </si>
  <si>
    <t>해성운수24A9</t>
  </si>
  <si>
    <t>568568S</t>
  </si>
  <si>
    <t>해성운수568S2</t>
  </si>
  <si>
    <t>579579C</t>
  </si>
  <si>
    <t>해성운수24C4</t>
  </si>
  <si>
    <t>해성운수564A2</t>
  </si>
  <si>
    <t>해성운수568S1</t>
  </si>
  <si>
    <t>해성운수24S6</t>
  </si>
  <si>
    <t>해성운수564A1</t>
  </si>
  <si>
    <t>564564S</t>
  </si>
  <si>
    <t>해성운수564S1</t>
  </si>
  <si>
    <t>해성운수24S8</t>
  </si>
  <si>
    <t>해성운수514-1F3</t>
  </si>
  <si>
    <t>해성운수24S7</t>
  </si>
  <si>
    <t>해성운수564S2</t>
  </si>
  <si>
    <t>해성운수514-1F4</t>
  </si>
  <si>
    <t>해성운수579F7</t>
  </si>
  <si>
    <t>568568B</t>
  </si>
  <si>
    <t>순환51</t>
  </si>
  <si>
    <t>11%(1명)</t>
  </si>
  <si>
    <t>33%(3명)</t>
  </si>
  <si>
    <t>16%(23명)</t>
  </si>
  <si>
    <t>해성운수530F1</t>
  </si>
  <si>
    <t>해성운수564D1</t>
  </si>
  <si>
    <t>71바5776</t>
  </si>
  <si>
    <t>해성운수579이상1</t>
  </si>
  <si>
    <t>71바5797</t>
  </si>
  <si>
    <t>71바5769</t>
  </si>
  <si>
    <t>순환51순환51</t>
  </si>
  <si>
    <t>해성운수순환51B1</t>
  </si>
  <si>
    <t>530530F</t>
  </si>
  <si>
    <t>김남운</t>
  </si>
  <si>
    <t>김영배C</t>
  </si>
  <si>
    <t>김유보</t>
  </si>
  <si>
    <t>해성운수568D1</t>
  </si>
  <si>
    <t>해성운수24D4</t>
  </si>
  <si>
    <t>박근우</t>
  </si>
  <si>
    <t>순환51순환51C</t>
  </si>
  <si>
    <t>해성운수순환51C1</t>
  </si>
  <si>
    <t>박성원</t>
  </si>
  <si>
    <t>배석용</t>
  </si>
  <si>
    <t>해성운수514-1A4</t>
  </si>
  <si>
    <t>신년호</t>
  </si>
  <si>
    <t>유영환</t>
  </si>
  <si>
    <t>해성운수24A10</t>
  </si>
  <si>
    <t>이호철</t>
  </si>
  <si>
    <t>장상욱</t>
  </si>
  <si>
    <t>장준호</t>
  </si>
  <si>
    <t>전만동</t>
  </si>
  <si>
    <t>전병준</t>
  </si>
  <si>
    <t>순환51순환51B</t>
  </si>
  <si>
    <t>조경진</t>
  </si>
  <si>
    <t>해성운수514-1F5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</si>
  <si>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</si>
  <si>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</si>
  <si>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</si>
  <si>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</si>
  <si>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</si>
  <si>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</si>
  <si>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</si>
  <si>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</si>
  <si>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</si>
  <si>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</si>
  <si>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</si>
  <si>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</si>
  <si>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</si>
  <si>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27위/(32개사)</t>
  </si>
  <si>
    <t>29%(6명)</t>
  </si>
  <si>
    <t>50%(1명)</t>
  </si>
  <si>
    <t>70바3876</t>
  </si>
  <si>
    <t>71바5780</t>
  </si>
  <si>
    <t>해성운수579D4</t>
  </si>
  <si>
    <t>강대호</t>
  </si>
  <si>
    <t>강형택</t>
  </si>
  <si>
    <t>해성운수24S17</t>
  </si>
  <si>
    <t>해성운수568B2</t>
  </si>
  <si>
    <t>해성운수24A13</t>
  </si>
  <si>
    <t>해성운수564-1F1</t>
  </si>
  <si>
    <t>560560C</t>
  </si>
  <si>
    <t>해성운수24A14</t>
  </si>
  <si>
    <t>해성운수24S15</t>
  </si>
  <si>
    <t>560560A</t>
  </si>
  <si>
    <t>해성운수560A1</t>
  </si>
  <si>
    <t>해성운수514-1C4</t>
  </si>
  <si>
    <t>해성운수24S12</t>
  </si>
  <si>
    <t>유광식</t>
  </si>
  <si>
    <t>해성운수564A3</t>
  </si>
  <si>
    <t>윤여웅</t>
  </si>
  <si>
    <t>해성운수514-1C5</t>
  </si>
  <si>
    <t>해성운수24S19</t>
  </si>
  <si>
    <t>해성운수564A4</t>
  </si>
  <si>
    <t>해성운수24S13</t>
  </si>
  <si>
    <t>임상균</t>
  </si>
  <si>
    <t>해성운수24S16</t>
  </si>
  <si>
    <t>해성운수24S14</t>
  </si>
  <si>
    <t>해성운수24A12</t>
  </si>
  <si>
    <t>해성운수24S18</t>
  </si>
  <si>
    <t>최규현</t>
  </si>
  <si>
    <t>해성운수24A11</t>
  </si>
  <si>
    <t>해성운수24S11</t>
  </si>
  <si>
    <t>분석기간: 25.02.01~25.02.28</t>
    <phoneticPr fontId="4" type="noConversion"/>
  </si>
  <si>
    <t>25'02</t>
    <phoneticPr fontId="4" type="noConversion"/>
  </si>
  <si>
    <t>유카후(25년2월)</t>
  </si>
  <si>
    <t>18%(29명)</t>
  </si>
  <si>
    <t>18%(26명)</t>
  </si>
  <si>
    <t>11%(17명)</t>
  </si>
  <si>
    <t>19%(27명)</t>
  </si>
  <si>
    <t>18%(24명)</t>
  </si>
  <si>
    <t>24%(5명)</t>
  </si>
  <si>
    <t>10%(1명)</t>
  </si>
  <si>
    <t>33%(7명)</t>
  </si>
  <si>
    <t>40%(2명)</t>
  </si>
  <si>
    <t>10%(2명)</t>
  </si>
  <si>
    <t>30%(3명)</t>
  </si>
  <si>
    <t>5%(1명)</t>
  </si>
  <si>
    <t>20%(2명)</t>
  </si>
  <si>
    <t>56%(5명)</t>
  </si>
  <si>
    <t>50%(3명)</t>
  </si>
  <si>
    <t>71바5751</t>
  </si>
  <si>
    <t>71바5768</t>
  </si>
  <si>
    <t>해성운수557C2</t>
  </si>
  <si>
    <t>해성운수560F2</t>
  </si>
  <si>
    <t>해성운수564F1</t>
  </si>
  <si>
    <t>해성운수564F2</t>
  </si>
  <si>
    <t>해성운수564D3</t>
  </si>
  <si>
    <t>71바7078</t>
  </si>
  <si>
    <t>해성운수564F3</t>
  </si>
  <si>
    <t>해성운수564D2</t>
  </si>
  <si>
    <t>해성운수593D5</t>
  </si>
  <si>
    <t>해성운수593D4</t>
  </si>
  <si>
    <t>해성운수예비D6</t>
  </si>
  <si>
    <t>53481901401.084</t>
  </si>
  <si>
    <t>해성운수514-1C3</t>
  </si>
  <si>
    <t>5343801532.343</t>
  </si>
  <si>
    <t>강철환</t>
  </si>
  <si>
    <t>5345290654.8</t>
  </si>
  <si>
    <t>53459801464.601</t>
  </si>
  <si>
    <t>5342555986.004</t>
  </si>
  <si>
    <t>53454701246.839</t>
  </si>
  <si>
    <t>53435021841.363</t>
  </si>
  <si>
    <t>5346808260.262</t>
  </si>
  <si>
    <t>5343777467.064</t>
  </si>
  <si>
    <t>5346741721.327</t>
  </si>
  <si>
    <t>53491302628.599</t>
  </si>
  <si>
    <t>5347482349.12</t>
  </si>
  <si>
    <t>5343208641.86</t>
  </si>
  <si>
    <t>5345642098.41</t>
  </si>
  <si>
    <t>5343081292.213</t>
  </si>
  <si>
    <t>5341042531.076</t>
  </si>
  <si>
    <t>564564F</t>
  </si>
  <si>
    <t>5343983401.903</t>
  </si>
  <si>
    <t>534502320.581</t>
  </si>
  <si>
    <t>5344074222.951</t>
  </si>
  <si>
    <t>5342637481.509</t>
  </si>
  <si>
    <t>5345522261.375</t>
  </si>
  <si>
    <t>5344559586.826</t>
  </si>
  <si>
    <t>예비예비S</t>
  </si>
  <si>
    <t>해성운수예비S3</t>
  </si>
  <si>
    <t>53449061545.359</t>
  </si>
  <si>
    <t>5348920971.521</t>
  </si>
  <si>
    <t>53495731423.338</t>
  </si>
  <si>
    <t>김영배B</t>
  </si>
  <si>
    <t>53427493101.188</t>
  </si>
  <si>
    <t>5347692337.498</t>
  </si>
  <si>
    <t>53445461476.175</t>
  </si>
  <si>
    <t>해성운수593D6</t>
  </si>
  <si>
    <t>김용호</t>
  </si>
  <si>
    <t>5346901409.996</t>
  </si>
  <si>
    <t>5347820553.52</t>
  </si>
  <si>
    <t>53452331105.552</t>
  </si>
  <si>
    <t>53431421499.293</t>
  </si>
  <si>
    <t>김진영</t>
  </si>
  <si>
    <t>5344709256.985</t>
  </si>
  <si>
    <t>해성운수560D4</t>
  </si>
  <si>
    <t>5342195230.924</t>
  </si>
  <si>
    <t>53482832339.433</t>
  </si>
  <si>
    <t>5343231656.361</t>
  </si>
  <si>
    <t>53465211570.017</t>
  </si>
  <si>
    <t>해성운수579F8</t>
  </si>
  <si>
    <t>53452881582.235</t>
  </si>
  <si>
    <t>53461581473.725</t>
  </si>
  <si>
    <t>53486101409.527</t>
  </si>
  <si>
    <t>568568C</t>
  </si>
  <si>
    <t>53424001506.973</t>
  </si>
  <si>
    <t>노창현</t>
  </si>
  <si>
    <t>5346226557.983</t>
  </si>
  <si>
    <t>해성운수557D2</t>
  </si>
  <si>
    <t>5347111619.514</t>
  </si>
  <si>
    <t>2424F</t>
  </si>
  <si>
    <t>해성운수24F1</t>
  </si>
  <si>
    <t>53436741363.127</t>
  </si>
  <si>
    <t>53491181400.129</t>
  </si>
  <si>
    <t>5343137777.902</t>
  </si>
  <si>
    <t>564564B</t>
  </si>
  <si>
    <t>해성운수564B1</t>
  </si>
  <si>
    <t>534899985.366</t>
  </si>
  <si>
    <t>5347991305.753</t>
  </si>
  <si>
    <t>53415634.58</t>
  </si>
  <si>
    <t>해성운수579B2</t>
  </si>
  <si>
    <t>53466671541.421</t>
  </si>
  <si>
    <t>박승철</t>
  </si>
  <si>
    <t>5343283283.201</t>
  </si>
  <si>
    <t>53477881034.968</t>
  </si>
  <si>
    <t>박용일</t>
  </si>
  <si>
    <t>5341466491.865</t>
  </si>
  <si>
    <t>557557A</t>
  </si>
  <si>
    <t>해성운수557A2</t>
  </si>
  <si>
    <t>53454473670.168</t>
  </si>
  <si>
    <t>53444751314.697</t>
  </si>
  <si>
    <t>박유석</t>
  </si>
  <si>
    <t>5347162421.449</t>
  </si>
  <si>
    <t>해성운수557A1</t>
  </si>
  <si>
    <t>53427701361.43</t>
  </si>
  <si>
    <t>5344359734.34</t>
  </si>
  <si>
    <t>53479871414.713</t>
  </si>
  <si>
    <t>53427812146.69</t>
  </si>
  <si>
    <t>53418911696.472</t>
  </si>
  <si>
    <t>53454901504.367</t>
  </si>
  <si>
    <t>53438042770.36</t>
  </si>
  <si>
    <t>5345398811.5</t>
  </si>
  <si>
    <t>53496741621.006</t>
  </si>
  <si>
    <t>53412451397.962</t>
  </si>
  <si>
    <t>53430971627.262</t>
  </si>
  <si>
    <t>5341414812.214</t>
  </si>
  <si>
    <t>예비예비D</t>
  </si>
  <si>
    <t>53425361877.301</t>
  </si>
  <si>
    <t>손관규</t>
  </si>
  <si>
    <t>5345456982.969</t>
  </si>
  <si>
    <t>564564D</t>
  </si>
  <si>
    <t>53468971059.449</t>
  </si>
  <si>
    <t>53444362056.976</t>
  </si>
  <si>
    <t>해성운수564F4</t>
  </si>
  <si>
    <t>53466861530.399</t>
  </si>
  <si>
    <t>신상현</t>
  </si>
  <si>
    <t>53488941408.617</t>
  </si>
  <si>
    <t>해성운수514-1C7</t>
  </si>
  <si>
    <t>53484211831.204</t>
  </si>
  <si>
    <t>53461652043.525</t>
  </si>
  <si>
    <t>534288332.066</t>
  </si>
  <si>
    <t>53481651037.606</t>
  </si>
  <si>
    <t>534555773.587</t>
  </si>
  <si>
    <t>53466271291.73</t>
  </si>
  <si>
    <t>유금종</t>
  </si>
  <si>
    <t>53422331072.239</t>
  </si>
  <si>
    <t>해성운수514-1A2</t>
  </si>
  <si>
    <t>5343392341.8</t>
  </si>
  <si>
    <t>해성운수514-1C8</t>
  </si>
  <si>
    <t>53423351915.81</t>
  </si>
  <si>
    <t>5349615939.503</t>
  </si>
  <si>
    <t>53473691939.719</t>
  </si>
  <si>
    <t>53419582104.839</t>
  </si>
  <si>
    <t>53447401963.572</t>
  </si>
  <si>
    <t>53435111607.106</t>
  </si>
  <si>
    <t>53417281423.469</t>
  </si>
  <si>
    <t>해성운수514-1C6</t>
  </si>
  <si>
    <t>53466901542.364</t>
  </si>
  <si>
    <t>53426561448.173</t>
  </si>
  <si>
    <t>53471141266.334</t>
  </si>
  <si>
    <t>5346455492.168</t>
  </si>
  <si>
    <t>5349298881.41</t>
  </si>
  <si>
    <t>5349981411.665</t>
  </si>
  <si>
    <t>5349676319.256</t>
  </si>
  <si>
    <t>53477582140.78</t>
  </si>
  <si>
    <t>53481081448.87</t>
  </si>
  <si>
    <t>53487821422.793</t>
  </si>
  <si>
    <t>5341741361.237</t>
  </si>
  <si>
    <t>5345844934.395</t>
  </si>
  <si>
    <t>53485341626.065</t>
  </si>
  <si>
    <t>53464171426.514</t>
  </si>
  <si>
    <t>534937219.068</t>
  </si>
  <si>
    <t>5346490144.433</t>
  </si>
  <si>
    <t>5348021257.79</t>
  </si>
  <si>
    <t>53433821617.827</t>
  </si>
  <si>
    <t>53471761903.546</t>
  </si>
  <si>
    <t>53484931513.418</t>
  </si>
  <si>
    <t>해성운수560D5</t>
  </si>
  <si>
    <t>53467371202.42</t>
  </si>
  <si>
    <t>5348771793.572</t>
  </si>
  <si>
    <t>해성운수24S23</t>
  </si>
  <si>
    <t>53476071629.539</t>
  </si>
  <si>
    <t>해성운수24S21</t>
  </si>
  <si>
    <t>53419343807.606</t>
  </si>
  <si>
    <t>53439041396.771</t>
  </si>
  <si>
    <t>53421201177.327</t>
  </si>
  <si>
    <t>5344168945.272</t>
  </si>
  <si>
    <t>5343498171.781</t>
  </si>
  <si>
    <t>53421381393.279</t>
  </si>
  <si>
    <t>53475781068.817</t>
  </si>
  <si>
    <t>53488653810.876</t>
  </si>
  <si>
    <t>53446691553.593</t>
  </si>
  <si>
    <t>53465461348.676</t>
  </si>
  <si>
    <t>5346571506.825</t>
  </si>
  <si>
    <t>593593A</t>
  </si>
  <si>
    <t>해성운수593A1</t>
  </si>
  <si>
    <t>53440351361.745</t>
  </si>
  <si>
    <t>5347172324.378</t>
  </si>
  <si>
    <t>53452621383.07</t>
  </si>
  <si>
    <t>53423201039.118</t>
  </si>
  <si>
    <t>해성운수564A5</t>
  </si>
  <si>
    <t>53428001521.942</t>
  </si>
  <si>
    <t>53467911347.823</t>
  </si>
  <si>
    <t>53490481113.689</t>
  </si>
  <si>
    <t>53450311983.964</t>
  </si>
  <si>
    <t>53457821577.095</t>
  </si>
  <si>
    <t>53483832133.429</t>
  </si>
  <si>
    <t>53457211058.247</t>
  </si>
  <si>
    <t>53445671813.407</t>
  </si>
  <si>
    <t>53466772040.977</t>
  </si>
  <si>
    <t>53460211662.284</t>
  </si>
  <si>
    <t>해성운수24S20</t>
  </si>
  <si>
    <t>534719313.037</t>
  </si>
  <si>
    <t>5346945394.939</t>
  </si>
  <si>
    <t>53441391276.909</t>
  </si>
  <si>
    <t>해성운수579F11</t>
  </si>
  <si>
    <t>5348844517.467</t>
  </si>
  <si>
    <t>해성운수24S22</t>
  </si>
  <si>
    <t>5344530581.691</t>
  </si>
  <si>
    <t>해성운수예비D5</t>
  </si>
  <si>
    <t>5341289599.513</t>
  </si>
  <si>
    <t>53458241332.718</t>
  </si>
  <si>
    <t>53416491907.255</t>
  </si>
  <si>
    <t>5345241245.454</t>
  </si>
  <si>
    <t>[25년 03월] 특별관리 운행사원 명단</t>
    <phoneticPr fontId="4" type="noConversion"/>
  </si>
  <si>
    <t>사원님, 3월에는 꼭 "C등급" 이상 달성 바랍니다.</t>
    <phoneticPr fontId="4" type="noConversion"/>
  </si>
  <si>
    <t>[25.02월 D,F 등급 운행사원]</t>
    <phoneticPr fontId="4" type="noConversion"/>
  </si>
  <si>
    <t>3월 한달간, 연비등급관리 대장에 서명할 수 있도록 적극 활용하십시오.</t>
  </si>
  <si>
    <t>[25년 3월] 공회전관리 명단</t>
    <phoneticPr fontId="4" type="noConversion"/>
  </si>
  <si>
    <t>[급감속 100km/당 20회 이상 과다 운행사원]</t>
    <phoneticPr fontId="4" type="noConversion"/>
  </si>
  <si>
    <t>▶▶▶ 매탕 급감속 1회미만으로 주행필요</t>
    <phoneticPr fontId="4" type="noConversion"/>
  </si>
  <si>
    <t>[TIP!!] 급감속 과다 운행사원 관리하려면?</t>
    <phoneticPr fontId="4" type="noConversion"/>
  </si>
  <si>
    <t>[25년 3월] 급감속관리 명단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</si>
</sst>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  <numFmt numFmtId="196" formatCode="00&quot;년&quot;00&quot;월&quot;"/>
  </numFmts>
  <fonts count="98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5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6" fontId="2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41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5" fillId="5" borderId="0" xfId="0" applyFont="1" applyFill="1">
      <alignment vertical="center"/>
    </xf>
    <xf numFmtId="49" fontId="25" fillId="5" borderId="0" xfId="0" applyNumberFormat="1" applyFont="1" applyFill="1">
      <alignment vertical="center"/>
    </xf>
    <xf numFmtId="41" fontId="25" fillId="5" borderId="0" xfId="1" applyFont="1" applyFill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7" borderId="0" xfId="0" applyFont="1" applyFill="1">
      <alignment vertical="center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177" fontId="7" fillId="0" borderId="0" xfId="1" applyNumberFormat="1" applyFont="1">
      <alignment vertical="center"/>
    </xf>
    <xf numFmtId="0" fontId="0" fillId="0" borderId="4" xfId="0" applyBorder="1">
      <alignment vertical="center"/>
    </xf>
    <xf numFmtId="0" fontId="12" fillId="0" borderId="4" xfId="0" applyFont="1" applyBorder="1">
      <alignment vertical="center"/>
    </xf>
    <xf numFmtId="0" fontId="32" fillId="0" borderId="0" xfId="0" applyFont="1">
      <alignment vertical="center"/>
    </xf>
    <xf numFmtId="0" fontId="9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5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2" borderId="0" xfId="0" applyFont="1" applyFill="1">
      <alignment vertical="center"/>
    </xf>
    <xf numFmtId="0" fontId="19" fillId="12" borderId="0" xfId="0" applyFont="1" applyFill="1">
      <alignment vertical="center"/>
    </xf>
    <xf numFmtId="0" fontId="12" fillId="6" borderId="0" xfId="0" applyFont="1" applyFill="1">
      <alignment vertical="center"/>
    </xf>
    <xf numFmtId="0" fontId="24" fillId="6" borderId="0" xfId="0" applyFont="1" applyFill="1" applyAlignment="1">
      <alignment horizontal="center" vertical="center"/>
    </xf>
    <xf numFmtId="178" fontId="24" fillId="6" borderId="0" xfId="2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5" fillId="6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6" borderId="0" xfId="0" applyNumberFormat="1" applyFont="1" applyFill="1" applyAlignment="1">
      <alignment horizontal="center" vertical="center"/>
    </xf>
    <xf numFmtId="0" fontId="13" fillId="6" borderId="0" xfId="0" applyFont="1" applyFill="1">
      <alignment vertical="center"/>
    </xf>
    <xf numFmtId="189" fontId="13" fillId="6" borderId="0" xfId="0" applyNumberFormat="1" applyFont="1" applyFill="1" applyAlignment="1">
      <alignment horizontal="left" vertical="center"/>
    </xf>
    <xf numFmtId="10" fontId="13" fillId="6" borderId="0" xfId="2" applyNumberFormat="1" applyFont="1" applyFill="1">
      <alignment vertical="center"/>
    </xf>
    <xf numFmtId="179" fontId="13" fillId="6" borderId="0" xfId="1" applyNumberFormat="1" applyFont="1" applyFill="1">
      <alignment vertical="center"/>
    </xf>
    <xf numFmtId="181" fontId="13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8" fillId="6" borderId="0" xfId="0" applyNumberFormat="1" applyFont="1" applyFill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6" xfId="0" applyFont="1" applyFill="1" applyBorder="1">
      <alignment vertical="center"/>
    </xf>
    <xf numFmtId="0" fontId="12" fillId="6" borderId="6" xfId="0" applyFont="1" applyFill="1" applyBorder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186" fontId="9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1" fillId="0" borderId="0" xfId="2" applyFont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8" fillId="6" borderId="0" xfId="2" applyFont="1" applyFill="1" applyBorder="1" applyAlignment="1">
      <alignment horizontal="center" vertical="center"/>
    </xf>
    <xf numFmtId="190" fontId="8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85" fontId="8" fillId="6" borderId="0" xfId="0" applyNumberFormat="1" applyFont="1" applyFill="1" applyAlignment="1">
      <alignment horizontal="center" vertical="center"/>
    </xf>
    <xf numFmtId="41" fontId="8" fillId="6" borderId="0" xfId="1" applyFont="1" applyFill="1" applyBorder="1" applyAlignment="1">
      <alignment horizontal="right" vertical="center"/>
    </xf>
    <xf numFmtId="10" fontId="8" fillId="6" borderId="0" xfId="2" applyNumberFormat="1" applyFont="1" applyFill="1" applyBorder="1" applyAlignment="1">
      <alignment horizontal="right" vertical="center"/>
    </xf>
    <xf numFmtId="179" fontId="8" fillId="6" borderId="0" xfId="0" applyNumberFormat="1" applyFont="1" applyFill="1" applyAlignment="1">
      <alignment horizontal="right" vertical="center"/>
    </xf>
    <xf numFmtId="191" fontId="8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8" fillId="13" borderId="0" xfId="2" applyFont="1" applyFill="1" applyBorder="1" applyAlignment="1">
      <alignment horizontal="center" vertical="center"/>
    </xf>
    <xf numFmtId="190" fontId="8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185" fontId="8" fillId="13" borderId="0" xfId="0" applyNumberFormat="1" applyFont="1" applyFill="1" applyAlignment="1">
      <alignment horizontal="center" vertical="center"/>
    </xf>
    <xf numFmtId="41" fontId="8" fillId="13" borderId="0" xfId="1" applyFont="1" applyFill="1" applyBorder="1" applyAlignment="1">
      <alignment horizontal="right" vertical="center"/>
    </xf>
    <xf numFmtId="10" fontId="8" fillId="13" borderId="0" xfId="2" applyNumberFormat="1" applyFont="1" applyFill="1" applyBorder="1" applyAlignment="1">
      <alignment horizontal="right" vertical="center"/>
    </xf>
    <xf numFmtId="179" fontId="8" fillId="13" borderId="0" xfId="0" applyNumberFormat="1" applyFont="1" applyFill="1" applyAlignment="1">
      <alignment horizontal="right" vertical="center"/>
    </xf>
    <xf numFmtId="191" fontId="8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8" fillId="6" borderId="0" xfId="0" applyNumberFormat="1" applyFont="1" applyFill="1" applyAlignment="1">
      <alignment horizontal="center" vertical="center"/>
    </xf>
    <xf numFmtId="180" fontId="6" fillId="6" borderId="0" xfId="0" applyNumberFormat="1" applyFont="1" applyFill="1" applyAlignment="1">
      <alignment horizontal="center" vertical="center"/>
    </xf>
    <xf numFmtId="180" fontId="26" fillId="6" borderId="0" xfId="0" applyNumberFormat="1" applyFont="1" applyFill="1" applyAlignment="1">
      <alignment horizontal="center" vertical="center"/>
    </xf>
    <xf numFmtId="180" fontId="8" fillId="13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26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6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0" fontId="43" fillId="9" borderId="22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vertical="center" wrapText="1"/>
    </xf>
    <xf numFmtId="185" fontId="43" fillId="10" borderId="23" xfId="0" applyNumberFormat="1" applyFont="1" applyFill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3" fillId="9" borderId="28" xfId="0" applyFont="1" applyFill="1" applyBorder="1" applyAlignment="1">
      <alignment horizontal="center" vertical="center"/>
    </xf>
    <xf numFmtId="0" fontId="43" fillId="0" borderId="29" xfId="0" applyFont="1" applyBorder="1" applyAlignment="1">
      <alignment horizontal="center" vertical="center" wrapText="1"/>
    </xf>
    <xf numFmtId="185" fontId="43" fillId="10" borderId="29" xfId="0" applyNumberFormat="1" applyFont="1" applyFill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58" fillId="9" borderId="25" xfId="0" applyFont="1" applyFill="1" applyBorder="1" applyAlignment="1">
      <alignment horizontal="center" vertical="center"/>
    </xf>
    <xf numFmtId="9" fontId="44" fillId="0" borderId="26" xfId="2" applyFont="1" applyBorder="1" applyAlignment="1">
      <alignment horizontal="center" vertical="center" wrapText="1"/>
    </xf>
    <xf numFmtId="9" fontId="45" fillId="10" borderId="26" xfId="2" applyFont="1" applyFill="1" applyBorder="1" applyAlignment="1">
      <alignment horizontal="center" vertical="center" wrapText="1"/>
    </xf>
    <xf numFmtId="9" fontId="45" fillId="0" borderId="27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177" fontId="47" fillId="6" borderId="32" xfId="1" applyNumberFormat="1" applyFont="1" applyFill="1" applyBorder="1" applyAlignment="1">
      <alignment horizontal="center" vertical="center" wrapText="1"/>
    </xf>
    <xf numFmtId="177" fontId="47" fillId="10" borderId="32" xfId="1" applyNumberFormat="1" applyFont="1" applyFill="1" applyBorder="1" applyAlignment="1">
      <alignment horizontal="center" vertical="center" wrapText="1"/>
    </xf>
    <xf numFmtId="0" fontId="43" fillId="6" borderId="33" xfId="0" applyFont="1" applyFill="1" applyBorder="1" applyAlignment="1">
      <alignment horizontal="center" vertical="center"/>
    </xf>
    <xf numFmtId="0" fontId="43" fillId="9" borderId="36" xfId="0" applyFont="1" applyFill="1" applyBorder="1" applyAlignment="1">
      <alignment horizontal="center" vertical="center"/>
    </xf>
    <xf numFmtId="0" fontId="43" fillId="10" borderId="37" xfId="0" applyFont="1" applyFill="1" applyBorder="1" applyAlignment="1">
      <alignment horizontal="center" vertical="center" wrapText="1"/>
    </xf>
    <xf numFmtId="0" fontId="43" fillId="10" borderId="38" xfId="0" applyFont="1" applyFill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0" fontId="43" fillId="9" borderId="39" xfId="0" applyFont="1" applyFill="1" applyBorder="1" applyAlignment="1">
      <alignment horizontal="center" vertical="center"/>
    </xf>
    <xf numFmtId="185" fontId="72" fillId="0" borderId="40" xfId="0" applyNumberFormat="1" applyFont="1" applyBorder="1" applyAlignment="1">
      <alignment horizontal="center" vertical="center"/>
    </xf>
    <xf numFmtId="185" fontId="72" fillId="0" borderId="4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6" fillId="14" borderId="0" xfId="0" applyNumberFormat="1" applyFont="1" applyFill="1" applyAlignment="1">
      <alignment horizontal="center" vertical="center" wrapText="1"/>
    </xf>
    <xf numFmtId="192" fontId="8" fillId="13" borderId="0" xfId="0" applyNumberFormat="1" applyFont="1" applyFill="1" applyAlignment="1">
      <alignment horizontal="right" vertical="center"/>
    </xf>
    <xf numFmtId="192" fontId="26" fillId="13" borderId="0" xfId="0" applyNumberFormat="1" applyFont="1" applyFill="1" applyAlignment="1">
      <alignment horizontal="right" vertical="center"/>
    </xf>
    <xf numFmtId="192" fontId="8" fillId="6" borderId="0" xfId="0" applyNumberFormat="1" applyFont="1" applyFill="1" applyAlignment="1">
      <alignment horizontal="right" vertical="center"/>
    </xf>
    <xf numFmtId="192" fontId="26" fillId="6" borderId="0" xfId="0" applyNumberFormat="1" applyFont="1" applyFill="1" applyAlignment="1">
      <alignment horizontal="right" vertical="center"/>
    </xf>
    <xf numFmtId="185" fontId="13" fillId="0" borderId="0" xfId="0" applyNumberFormat="1" applyFont="1">
      <alignment vertical="center"/>
    </xf>
    <xf numFmtId="41" fontId="15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49" fontId="62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8" fillId="16" borderId="0" xfId="563" applyFont="1" applyFill="1" applyBorder="1" applyAlignment="1">
      <alignment horizontal="center" vertical="center"/>
    </xf>
    <xf numFmtId="190" fontId="8" fillId="16" borderId="0" xfId="562" applyNumberFormat="1" applyFont="1" applyFill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185" fontId="8" fillId="16" borderId="0" xfId="562" applyNumberFormat="1" applyFont="1" applyFill="1" applyAlignment="1">
      <alignment horizontal="center" vertical="center"/>
    </xf>
    <xf numFmtId="41" fontId="8" fillId="16" borderId="0" xfId="4" applyFont="1" applyFill="1" applyBorder="1" applyAlignment="1">
      <alignment horizontal="right" vertical="center"/>
    </xf>
    <xf numFmtId="10" fontId="8" fillId="16" borderId="0" xfId="563" applyNumberFormat="1" applyFont="1" applyFill="1" applyBorder="1" applyAlignment="1">
      <alignment horizontal="right" vertical="center"/>
    </xf>
    <xf numFmtId="179" fontId="8" fillId="16" borderId="0" xfId="562" applyNumberFormat="1" applyFont="1" applyFill="1" applyAlignment="1">
      <alignment horizontal="right" vertical="center"/>
    </xf>
    <xf numFmtId="191" fontId="8" fillId="16" borderId="0" xfId="562" applyNumberFormat="1" applyFont="1" applyFill="1" applyAlignment="1">
      <alignment horizontal="right" vertical="center"/>
    </xf>
    <xf numFmtId="192" fontId="8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192" fontId="77" fillId="16" borderId="0" xfId="562" applyNumberFormat="1" applyFont="1" applyFill="1" applyAlignment="1">
      <alignment horizontal="right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10" fontId="13" fillId="0" borderId="0" xfId="2" applyNumberFormat="1" applyFont="1" applyFill="1" applyBorder="1" applyAlignment="1">
      <alignment horizontal="center" vertical="center"/>
    </xf>
    <xf numFmtId="179" fontId="13" fillId="0" borderId="0" xfId="1" applyNumberFormat="1" applyFont="1" applyFill="1" applyBorder="1" applyAlignment="1">
      <alignment horizontal="center" vertical="center"/>
    </xf>
    <xf numFmtId="181" fontId="13" fillId="0" borderId="0" xfId="1" applyNumberFormat="1" applyFont="1" applyFill="1" applyBorder="1" applyAlignment="1">
      <alignment horizontal="center" vertical="center"/>
    </xf>
    <xf numFmtId="2" fontId="48" fillId="0" borderId="0" xfId="1" applyNumberFormat="1" applyFont="1" applyFill="1" applyBorder="1" applyAlignment="1">
      <alignment horizontal="center" vertical="center"/>
    </xf>
    <xf numFmtId="186" fontId="55" fillId="0" borderId="0" xfId="562" applyFont="1" applyAlignment="1">
      <alignment horizontal="right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85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8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6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8" fillId="19" borderId="0" xfId="562" applyNumberFormat="1" applyFont="1" applyFill="1">
      <alignment vertical="center"/>
    </xf>
    <xf numFmtId="0" fontId="8" fillId="16" borderId="0" xfId="562" applyNumberFormat="1" applyFont="1" applyFill="1" applyAlignment="1">
      <alignment horizontal="center" vertical="center"/>
    </xf>
    <xf numFmtId="193" fontId="83" fillId="17" borderId="42" xfId="562" applyNumberFormat="1" applyFont="1" applyFill="1" applyBorder="1" applyAlignment="1">
      <alignment horizontal="center" vertical="center"/>
    </xf>
    <xf numFmtId="194" fontId="83" fillId="17" borderId="45" xfId="562" applyNumberFormat="1" applyFont="1" applyFill="1" applyBorder="1" applyAlignment="1">
      <alignment horizontal="center" vertical="center"/>
    </xf>
    <xf numFmtId="185" fontId="93" fillId="16" borderId="0" xfId="562" applyNumberFormat="1" applyFont="1" applyFill="1">
      <alignment vertical="center"/>
    </xf>
    <xf numFmtId="196" fontId="93" fillId="16" borderId="0" xfId="562" applyNumberFormat="1" applyFont="1" applyFill="1" applyAlignment="1">
      <alignment horizontal="left" vertical="center"/>
    </xf>
    <xf numFmtId="10" fontId="93" fillId="16" borderId="0" xfId="563" applyNumberFormat="1" applyFont="1" applyFill="1" applyBorder="1">
      <alignment vertical="center"/>
    </xf>
    <xf numFmtId="179" fontId="93" fillId="16" borderId="0" xfId="4" applyNumberFormat="1" applyFont="1" applyFill="1" applyBorder="1">
      <alignment vertical="center"/>
    </xf>
    <xf numFmtId="181" fontId="93" fillId="16" borderId="0" xfId="4" applyNumberFormat="1" applyFont="1" applyFill="1" applyBorder="1">
      <alignment vertical="center"/>
    </xf>
    <xf numFmtId="177" fontId="94" fillId="16" borderId="0" xfId="4" applyNumberFormat="1" applyFont="1" applyFill="1" applyBorder="1">
      <alignment vertical="center"/>
    </xf>
    <xf numFmtId="185" fontId="93" fillId="0" borderId="0" xfId="562" applyNumberFormat="1" applyFont="1">
      <alignment vertical="center"/>
    </xf>
    <xf numFmtId="196" fontId="93" fillId="0" borderId="0" xfId="562" applyNumberFormat="1" applyFont="1" applyAlignment="1">
      <alignment horizontal="left" vertical="center"/>
    </xf>
    <xf numFmtId="10" fontId="93" fillId="0" borderId="0" xfId="563" applyNumberFormat="1" applyFont="1" applyFill="1" applyBorder="1">
      <alignment vertical="center"/>
    </xf>
    <xf numFmtId="179" fontId="93" fillId="0" borderId="0" xfId="4" applyNumberFormat="1" applyFont="1" applyFill="1" applyBorder="1">
      <alignment vertical="center"/>
    </xf>
    <xf numFmtId="181" fontId="93" fillId="0" borderId="0" xfId="4" applyNumberFormat="1" applyFont="1" applyFill="1" applyBorder="1">
      <alignment vertical="center"/>
    </xf>
    <xf numFmtId="177" fontId="94" fillId="0" borderId="0" xfId="4" applyNumberFormat="1" applyFont="1" applyFill="1" applyBorder="1">
      <alignment vertical="center"/>
    </xf>
    <xf numFmtId="196" fontId="12" fillId="0" borderId="0" xfId="0" applyNumberFormat="1" applyFont="1" applyAlignment="1">
      <alignment horizontal="center" vertical="center"/>
    </xf>
    <xf numFmtId="0" fontId="95" fillId="0" borderId="0" xfId="0" applyFont="1">
      <alignment vertical="center"/>
    </xf>
    <xf numFmtId="9" fontId="95" fillId="0" borderId="0" xfId="2" applyFont="1" applyFill="1" applyBorder="1">
      <alignment vertical="center"/>
    </xf>
    <xf numFmtId="184" fontId="32" fillId="0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9" fontId="96" fillId="0" borderId="0" xfId="563" applyFont="1" applyFill="1" applyBorder="1" applyAlignment="1">
      <alignment vertical="center" wrapText="1"/>
    </xf>
    <xf numFmtId="9" fontId="31" fillId="0" borderId="0" xfId="2" applyFont="1" applyFill="1" applyBorder="1" applyAlignment="1">
      <alignment vertical="center" wrapText="1"/>
    </xf>
    <xf numFmtId="177" fontId="31" fillId="0" borderId="0" xfId="1" applyNumberFormat="1" applyFont="1" applyAlignment="1">
      <alignment horizontal="left" vertical="center"/>
    </xf>
    <xf numFmtId="178" fontId="31" fillId="0" borderId="0" xfId="2" applyNumberFormat="1" applyFont="1">
      <alignment vertical="center"/>
    </xf>
    <xf numFmtId="195" fontId="31" fillId="0" borderId="0" xfId="0" applyNumberFormat="1" applyFont="1">
      <alignment vertical="center"/>
    </xf>
    <xf numFmtId="186" fontId="21" fillId="0" borderId="0" xfId="562" applyFont="1">
      <alignment vertical="center"/>
    </xf>
    <xf numFmtId="186" fontId="14" fillId="0" borderId="0" xfId="562">
      <alignment vertical="center"/>
    </xf>
    <xf numFmtId="186" fontId="97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4" fillId="2" borderId="0" xfId="562" applyFill="1">
      <alignment vertical="center"/>
    </xf>
    <xf numFmtId="0" fontId="5" fillId="0" borderId="0" xfId="570">
      <alignment vertical="center"/>
    </xf>
    <xf numFmtId="0" fontId="1" fillId="0" borderId="0" xfId="572">
      <alignment vertical="center"/>
    </xf>
    <xf numFmtId="0" fontId="71" fillId="0" borderId="0" xfId="570" applyFont="1">
      <alignment vertical="center"/>
    </xf>
    <xf numFmtId="0" fontId="70" fillId="0" borderId="0" xfId="570" applyFont="1">
      <alignment vertical="center"/>
    </xf>
    <xf numFmtId="0" fontId="5" fillId="2" borderId="0" xfId="570" applyFill="1">
      <alignment vertical="center"/>
    </xf>
    <xf numFmtId="0" fontId="60" fillId="2" borderId="0" xfId="570" applyFont="1" applyFill="1">
      <alignment vertical="center"/>
    </xf>
    <xf numFmtId="0" fontId="5" fillId="8" borderId="0" xfId="570" applyFill="1">
      <alignment vertical="center"/>
    </xf>
    <xf numFmtId="0" fontId="12" fillId="8" borderId="0" xfId="570" applyFont="1" applyFill="1">
      <alignment vertical="center"/>
    </xf>
    <xf numFmtId="9" fontId="9" fillId="8" borderId="0" xfId="571" applyFont="1" applyFill="1" applyAlignment="1">
      <alignment horizontal="center" vertical="center"/>
    </xf>
    <xf numFmtId="0" fontId="35" fillId="8" borderId="0" xfId="570" applyFont="1" applyFill="1">
      <alignment vertical="center"/>
    </xf>
    <xf numFmtId="0" fontId="5" fillId="7" borderId="0" xfId="570" applyFill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21" fillId="0" borderId="0" xfId="570" applyFont="1" applyAlignment="1">
      <alignment horizontal="center" vertical="center"/>
    </xf>
    <xf numFmtId="186" fontId="21" fillId="0" borderId="0" xfId="562" applyFont="1" applyAlignment="1">
      <alignment horizontal="center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</cellXfs>
  <cellStyles count="575">
    <cellStyle name="나쁨 2" xfId="568" xr:uid="{BB5768EB-ABBB-4327-BDB6-B69F8837E11D}"/>
    <cellStyle name="백분율" xfId="2" builtinId="5"/>
    <cellStyle name="백분율 2" xfId="563" xr:uid="{D6A3D204-8C70-4A7D-BF58-53F115410276}"/>
    <cellStyle name="백분율 2 2" xfId="571" xr:uid="{E84CF340-9069-428D-A4F4-1C645ECB18F1}"/>
    <cellStyle name="백분율 3" xfId="566" xr:uid="{C991B8A9-14EA-492A-A63B-9E1DFF83C5D6}"/>
    <cellStyle name="백분율 4" xfId="574" xr:uid="{7B4799B8-9EF3-4078-BAF8-0ADE211DB1FA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62E1E167-A233-4CD4-AECA-099CC5AEF76D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C9C86516-ED6D-4DEE-980E-B6B58C1EB78F}"/>
    <cellStyle name="표준 2 3" xfId="570" xr:uid="{B31B54C2-C700-4BB0-8713-D4232F9780C9}"/>
    <cellStyle name="표준 2 4" xfId="3" xr:uid="{F025CCA9-607F-40C4-B9F4-A4606A80B63C}"/>
    <cellStyle name="표준 3" xfId="565" xr:uid="{60C4FBB4-F171-472B-9713-681973E66964}"/>
    <cellStyle name="표준 4" xfId="572" xr:uid="{D7C686D5-4C90-44D8-AD93-698497512181}"/>
  </cellStyles>
  <dxfs count="6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E7-484A-B70B-D020AE74E7F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127-4456-9D90-E67A930C6A8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4AE-40CB-A3E9-E4D4C4E3B05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95B-411E-B161-6D49A9D860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2.5398292962753031</c:v>
                </c:pt>
                <c:pt idx="5">
                  <c:v>2.3663000549339603</c:v>
                </c:pt>
                <c:pt idx="6">
                  <c:v>2.2766121189256068</c:v>
                </c:pt>
                <c:pt idx="7">
                  <c:v>2.1778448804578709</c:v>
                </c:pt>
                <c:pt idx="8">
                  <c:v>2.2524100575578148</c:v>
                </c:pt>
                <c:pt idx="9">
                  <c:v>2.5246492196147789</c:v>
                </c:pt>
                <c:pt idx="10">
                  <c:v>2.5522639497906274</c:v>
                </c:pt>
                <c:pt idx="11">
                  <c:v>2.5437779416964146</c:v>
                </c:pt>
                <c:pt idx="12">
                  <c:v>2.5609000862197417</c:v>
                </c:pt>
                <c:pt idx="13">
                  <c:v>2.5253473688524348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0.18238993710691823</c:v>
                </c:pt>
                <c:pt idx="1">
                  <c:v>0.1761006289308176</c:v>
                </c:pt>
                <c:pt idx="2">
                  <c:v>0.11320754716981132</c:v>
                </c:pt>
                <c:pt idx="3">
                  <c:v>0.15723270440251572</c:v>
                </c:pt>
                <c:pt idx="4">
                  <c:v>0.18867924528301888</c:v>
                </c:pt>
                <c:pt idx="5">
                  <c:v>0.18238993710691823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종합!$M$81:$W$81</c:f>
              <c:numCache>
                <c:formatCode>0%</c:formatCode>
                <c:ptCount val="11"/>
                <c:pt idx="0">
                  <c:v>4.7619047619047616E-2</c:v>
                </c:pt>
                <c:pt idx="1">
                  <c:v>0</c:v>
                </c:pt>
                <c:pt idx="2">
                  <c:v>0.2</c:v>
                </c:pt>
                <c:pt idx="3">
                  <c:v>0.5</c:v>
                </c:pt>
                <c:pt idx="4">
                  <c:v>0.2</c:v>
                </c:pt>
                <c:pt idx="5">
                  <c:v>0.55555555555555558</c:v>
                </c:pt>
                <c:pt idx="6">
                  <c:v>0.4</c:v>
                </c:pt>
                <c:pt idx="7">
                  <c:v>0.5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C8-4D4B-BDD7-52B0A099EF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종합!$M$80:$W$80</c:f>
              <c:numCache>
                <c:formatCode>0%</c:formatCode>
                <c:ptCount val="11"/>
                <c:pt idx="0">
                  <c:v>9.5238095238095233E-2</c:v>
                </c:pt>
                <c:pt idx="1">
                  <c:v>0</c:v>
                </c:pt>
                <c:pt idx="2">
                  <c:v>0.4</c:v>
                </c:pt>
                <c:pt idx="3">
                  <c:v>0</c:v>
                </c:pt>
                <c:pt idx="4">
                  <c:v>0.3</c:v>
                </c:pt>
                <c:pt idx="5">
                  <c:v>0.33333333333333331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종합!$M$79:$W$79</c:f>
              <c:numCache>
                <c:formatCode>0%</c:formatCode>
                <c:ptCount val="11"/>
                <c:pt idx="0">
                  <c:v>0.2857142857142857</c:v>
                </c:pt>
                <c:pt idx="1">
                  <c:v>1</c:v>
                </c:pt>
                <c:pt idx="2">
                  <c:v>0.4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종합!$M$78:$W$78</c:f>
              <c:numCache>
                <c:formatCode>0%</c:formatCode>
                <c:ptCount val="11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종합!$M$77:$W$77</c:f>
              <c:numCache>
                <c:formatCode>0%</c:formatCode>
                <c:ptCount val="11"/>
                <c:pt idx="0">
                  <c:v>0.23809523809523808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종합!$M$76:$W$76</c:f>
              <c:numCache>
                <c:formatCode>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종합!$M$75:$W$75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557 </c:v>
                </c:pt>
                <c:pt idx="3">
                  <c:v> 568 </c:v>
                </c:pt>
                <c:pt idx="4">
                  <c:v> 514-1 </c:v>
                </c:pt>
                <c:pt idx="5">
                  <c:v> 593 </c:v>
                </c:pt>
                <c:pt idx="6">
                  <c:v> 560 </c:v>
                </c:pt>
                <c:pt idx="7">
                  <c:v> 564 </c:v>
                </c:pt>
                <c:pt idx="8">
                  <c:v> 579 </c:v>
                </c:pt>
                <c:pt idx="9">
                  <c:v> 564-1 </c:v>
                </c:pt>
                <c:pt idx="10">
                  <c:v> 530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694765</xdr:colOff>
      <xdr:row>9</xdr:row>
      <xdr:rowOff>168087</xdr:rowOff>
    </xdr:from>
    <xdr:to>
      <xdr:col>6</xdr:col>
      <xdr:colOff>862853</xdr:colOff>
      <xdr:row>10</xdr:row>
      <xdr:rowOff>112059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>
          <a:off x="5221941" y="3227293"/>
          <a:ext cx="168088" cy="2353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318247</xdr:colOff>
      <xdr:row>8</xdr:row>
      <xdr:rowOff>609602</xdr:rowOff>
    </xdr:from>
    <xdr:to>
      <xdr:col>7</xdr:col>
      <xdr:colOff>127750</xdr:colOff>
      <xdr:row>9</xdr:row>
      <xdr:rowOff>217397</xdr:rowOff>
    </xdr:to>
    <xdr:sp macro="" textlink="$K$24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845423" y="279474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552450</xdr:colOff>
      <xdr:row>4</xdr:row>
      <xdr:rowOff>85725</xdr:rowOff>
    </xdr:from>
    <xdr:ext cx="4914900" cy="2472689"/>
    <xdr:pic>
      <xdr:nvPicPr>
        <xdr:cNvPr id="2" name="그림 1">
          <a:extLst>
            <a:ext uri="{FF2B5EF4-FFF2-40B4-BE49-F238E27FC236}">
              <a16:creationId xmlns:a16="http://schemas.microsoft.com/office/drawing/2014/main" id="{B1E69597-79D7-4C01-9B43-0783FA482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923925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BD0F5021-D0DE-4E02-AD84-D0A52C4A2BCC}"/>
            </a:ext>
          </a:extLst>
        </xdr:cNvPr>
        <xdr:cNvSpPr/>
      </xdr:nvSpPr>
      <xdr:spPr>
        <a:xfrm>
          <a:off x="1914524" y="1466850"/>
          <a:ext cx="1028700" cy="41910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600075</xdr:colOff>
      <xdr:row>6</xdr:row>
      <xdr:rowOff>1162050</xdr:rowOff>
    </xdr:from>
    <xdr:ext cx="1809750" cy="1581150"/>
    <xdr:pic>
      <xdr:nvPicPr>
        <xdr:cNvPr id="4" name="그림 3">
          <a:extLst>
            <a:ext uri="{FF2B5EF4-FFF2-40B4-BE49-F238E27FC236}">
              <a16:creationId xmlns:a16="http://schemas.microsoft.com/office/drawing/2014/main" id="{63704FCC-7CD6-4746-968A-258DFFB60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71775" y="1352550"/>
          <a:ext cx="1581150" cy="1809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T5" sqref="T5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31"/>
    <col min="29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64" t="s">
        <v>592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31" t="s">
        <v>38</v>
      </c>
      <c r="D4" s="331"/>
      <c r="E4" s="61" t="s">
        <v>112</v>
      </c>
      <c r="F4" s="61" t="s">
        <v>64</v>
      </c>
      <c r="G4" s="90" t="s">
        <v>115</v>
      </c>
      <c r="H4" s="38"/>
      <c r="I4" s="38"/>
      <c r="J4" s="94" t="s">
        <v>35</v>
      </c>
      <c r="K4" s="94" t="s">
        <v>36</v>
      </c>
    </row>
    <row r="5" spans="1:28" ht="48.75" customHeight="1">
      <c r="B5" s="63" t="s">
        <v>593</v>
      </c>
      <c r="C5" s="332" t="s">
        <v>118</v>
      </c>
      <c r="D5" s="332"/>
      <c r="E5" s="62">
        <v>11</v>
      </c>
      <c r="F5" s="63">
        <v>73</v>
      </c>
      <c r="G5" s="91" t="s">
        <v>423</v>
      </c>
      <c r="H5" s="38"/>
      <c r="I5" s="38"/>
      <c r="J5" s="93" t="s">
        <v>50</v>
      </c>
      <c r="K5" s="92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6"/>
    </row>
    <row r="7" spans="1:28" ht="16.5" customHeight="1">
      <c r="B7" s="51" t="s">
        <v>133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0"/>
      <c r="P9" s="330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해성운수</v>
      </c>
      <c r="K10" s="195" t="s">
        <v>94</v>
      </c>
      <c r="X10" s="296"/>
      <c r="Z10" s="39"/>
      <c r="AA10" s="293"/>
      <c r="AB10" s="293"/>
    </row>
    <row r="11" spans="1:28" ht="23.25" customHeight="1" thickTop="1">
      <c r="G11" s="6"/>
      <c r="H11" s="278" t="s">
        <v>555</v>
      </c>
      <c r="I11" s="247">
        <v>2.0099999999999998</v>
      </c>
      <c r="J11" s="248">
        <v>2.394684761506801</v>
      </c>
      <c r="K11" s="249"/>
      <c r="M11" s="2"/>
      <c r="Y11" s="297"/>
      <c r="Z11" s="298"/>
      <c r="AA11" s="294"/>
      <c r="AB11" s="293"/>
    </row>
    <row r="12" spans="1:28" ht="23.25" customHeight="1">
      <c r="G12" s="6"/>
      <c r="H12" s="279" t="s">
        <v>556</v>
      </c>
      <c r="I12" s="247">
        <v>2.3662575846193561</v>
      </c>
      <c r="J12" s="248">
        <v>2.6426970216529995</v>
      </c>
      <c r="K12" s="250">
        <v>0.10356781156871042</v>
      </c>
      <c r="M12" s="299"/>
      <c r="Y12" s="297"/>
      <c r="Z12" s="298"/>
      <c r="AA12" s="294"/>
      <c r="AB12" s="293"/>
    </row>
    <row r="13" spans="1:28" ht="23.25" customHeight="1">
      <c r="G13" s="6"/>
      <c r="H13" s="279" t="s">
        <v>545</v>
      </c>
      <c r="I13" s="247">
        <v>2.37</v>
      </c>
      <c r="J13" s="248">
        <v>2.6839962166812121</v>
      </c>
      <c r="K13" s="251">
        <v>1.5627669267353372E-2</v>
      </c>
      <c r="M13" s="299"/>
      <c r="Y13" s="297"/>
      <c r="Z13" s="298"/>
      <c r="AA13" s="294"/>
      <c r="AB13" s="293"/>
    </row>
    <row r="14" spans="1:28" ht="23.25" customHeight="1">
      <c r="G14" s="6"/>
      <c r="H14" s="279" t="s">
        <v>546</v>
      </c>
      <c r="I14" s="247">
        <v>2.33</v>
      </c>
      <c r="J14" s="248">
        <v>2.6453191970751262</v>
      </c>
      <c r="K14" s="251">
        <v>-1.4410236261029663E-2</v>
      </c>
      <c r="M14" s="299"/>
      <c r="Y14" s="297"/>
      <c r="Z14" s="298"/>
      <c r="AA14" s="294"/>
      <c r="AB14" s="293"/>
    </row>
    <row r="15" spans="1:28" ht="23.25" customHeight="1">
      <c r="G15" s="6"/>
      <c r="H15" s="279" t="s">
        <v>547</v>
      </c>
      <c r="I15" s="247">
        <v>2.2850259626150282</v>
      </c>
      <c r="J15" s="248">
        <v>2.5398292962753031</v>
      </c>
      <c r="K15" s="251">
        <v>-3.9877947779028311E-2</v>
      </c>
      <c r="M15" s="299"/>
      <c r="Y15" s="297"/>
      <c r="Z15" s="298"/>
      <c r="AA15" s="294"/>
      <c r="AB15" s="293"/>
    </row>
    <row r="16" spans="1:28" ht="23.25" customHeight="1">
      <c r="G16" s="6"/>
      <c r="H16" s="279" t="s">
        <v>548</v>
      </c>
      <c r="I16" s="247">
        <v>2.0664933427553414</v>
      </c>
      <c r="J16" s="248">
        <v>2.3663000549339603</v>
      </c>
      <c r="K16" s="251">
        <v>-6.8323190694676184E-2</v>
      </c>
      <c r="M16" s="299"/>
      <c r="Y16" s="297"/>
      <c r="Z16" s="298"/>
      <c r="AA16" s="294"/>
      <c r="AB16" s="293"/>
    </row>
    <row r="17" spans="2:28" ht="23.25" customHeight="1">
      <c r="G17" s="6"/>
      <c r="H17" s="279" t="s">
        <v>549</v>
      </c>
      <c r="I17" s="247">
        <v>2.13</v>
      </c>
      <c r="J17" s="248">
        <v>2.2766121189256068</v>
      </c>
      <c r="K17" s="251">
        <v>-3.7902182278762853E-2</v>
      </c>
      <c r="M17" s="299"/>
      <c r="Y17" s="297"/>
      <c r="Z17" s="298"/>
      <c r="AA17" s="294"/>
      <c r="AB17" s="293"/>
    </row>
    <row r="18" spans="2:28" ht="23.25" customHeight="1">
      <c r="G18" s="6"/>
      <c r="H18" s="279" t="s">
        <v>550</v>
      </c>
      <c r="I18" s="247">
        <v>2.08</v>
      </c>
      <c r="J18" s="248">
        <v>2.1778448804578709</v>
      </c>
      <c r="K18" s="251">
        <v>-4.3383428229463505E-2</v>
      </c>
      <c r="M18" s="299"/>
      <c r="Y18" s="297"/>
      <c r="Z18" s="298"/>
      <c r="AA18" s="294"/>
      <c r="AB18" s="293"/>
    </row>
    <row r="19" spans="2:28" ht="23.25" customHeight="1">
      <c r="G19" s="6"/>
      <c r="H19" s="279" t="s">
        <v>551</v>
      </c>
      <c r="I19" s="247">
        <v>2.13</v>
      </c>
      <c r="J19" s="248">
        <v>2.2524100575578148</v>
      </c>
      <c r="K19" s="251">
        <v>3.4238056975052888E-2</v>
      </c>
      <c r="M19" s="299"/>
      <c r="Y19" s="297"/>
      <c r="Z19" s="298"/>
      <c r="AA19" s="294"/>
      <c r="AB19" s="293"/>
    </row>
    <row r="20" spans="2:28" ht="23.25" customHeight="1">
      <c r="G20" s="6"/>
      <c r="H20" s="279" t="s">
        <v>552</v>
      </c>
      <c r="I20" s="247">
        <v>2.25</v>
      </c>
      <c r="J20" s="248">
        <v>2.5246492196147789</v>
      </c>
      <c r="K20" s="251">
        <v>0.12086571942949886</v>
      </c>
      <c r="M20" s="299"/>
      <c r="Y20" s="297"/>
      <c r="Z20" s="298"/>
      <c r="AA20" s="294"/>
      <c r="AB20" s="293"/>
    </row>
    <row r="21" spans="2:28" ht="23.25" customHeight="1">
      <c r="G21" s="6"/>
      <c r="H21" s="279" t="s">
        <v>553</v>
      </c>
      <c r="I21" s="247">
        <v>2.17</v>
      </c>
      <c r="J21" s="248">
        <v>2.5522639497906274</v>
      </c>
      <c r="K21" s="251">
        <v>1.0938046347706898E-2</v>
      </c>
      <c r="M21" s="299"/>
      <c r="Y21" s="297"/>
      <c r="Z21" s="298"/>
      <c r="AA21" s="294"/>
      <c r="AB21" s="293"/>
    </row>
    <row r="22" spans="2:28" ht="23.25" customHeight="1">
      <c r="G22" s="6"/>
      <c r="H22" s="279" t="s">
        <v>554</v>
      </c>
      <c r="I22" s="247">
        <v>2.25</v>
      </c>
      <c r="J22" s="248">
        <v>2.5437779416964146</v>
      </c>
      <c r="K22" s="251">
        <v>-3.3248943922548069E-3</v>
      </c>
      <c r="M22" s="299"/>
      <c r="Y22" s="297"/>
      <c r="Z22" s="298"/>
      <c r="AA22" s="294"/>
      <c r="AB22" s="293"/>
    </row>
    <row r="23" spans="2:28" ht="23.25" customHeight="1">
      <c r="G23" s="6"/>
      <c r="H23" s="279" t="s">
        <v>557</v>
      </c>
      <c r="I23" s="247">
        <v>2.27</v>
      </c>
      <c r="J23" s="248">
        <v>2.5609000862197417</v>
      </c>
      <c r="K23" s="251">
        <v>6.7309902498442487E-3</v>
      </c>
      <c r="M23" s="299"/>
      <c r="Y23" s="297"/>
      <c r="Z23" s="298"/>
      <c r="AA23" s="294"/>
      <c r="AB23" s="293"/>
    </row>
    <row r="24" spans="2:28" ht="23.25" customHeight="1">
      <c r="G24" s="6"/>
      <c r="H24" s="279" t="s">
        <v>594</v>
      </c>
      <c r="I24" s="247">
        <v>2.2599999999999998</v>
      </c>
      <c r="J24" s="248">
        <v>2.5253473688524348</v>
      </c>
      <c r="K24" s="251">
        <v>-1.3882899047337638E-2</v>
      </c>
      <c r="M24" s="299"/>
      <c r="Y24" s="297"/>
      <c r="Z24" s="298"/>
      <c r="AA24" s="294"/>
      <c r="AB24" s="293"/>
    </row>
    <row r="25" spans="2:28" ht="23.25" customHeight="1">
      <c r="G25" s="6"/>
      <c r="H25" s="252" t="s">
        <v>334</v>
      </c>
      <c r="I25" s="253">
        <v>0.12437810945273631</v>
      </c>
      <c r="J25" s="254">
        <v>5.4563594108903546E-2</v>
      </c>
      <c r="K25" s="255">
        <v>-6.9814515343832761E-2</v>
      </c>
      <c r="M25" s="299"/>
      <c r="Y25" s="297"/>
      <c r="Z25" s="298"/>
      <c r="AA25" s="294"/>
      <c r="AB25" s="293"/>
    </row>
    <row r="26" spans="2:28" ht="23.25" customHeight="1">
      <c r="H26" s="256" t="s">
        <v>367</v>
      </c>
      <c r="I26" s="257"/>
      <c r="J26" s="258" t="s">
        <v>558</v>
      </c>
      <c r="K26" s="259"/>
      <c r="M26" s="299"/>
      <c r="X26" s="2"/>
      <c r="Y26" s="2"/>
      <c r="AB26" s="293"/>
    </row>
    <row r="27" spans="2:28" ht="9" customHeight="1">
      <c r="M27" s="299"/>
      <c r="X27" s="2"/>
      <c r="Y27" s="2"/>
      <c r="AB27" s="294"/>
    </row>
    <row r="28" spans="2:28" ht="16.5" customHeight="1">
      <c r="B28" s="51" t="s">
        <v>134</v>
      </c>
      <c r="C28" s="51"/>
      <c r="D28" s="50"/>
      <c r="E28" s="50"/>
      <c r="F28" s="50"/>
      <c r="G28" s="50"/>
      <c r="H28" s="50"/>
      <c r="I28" s="50"/>
      <c r="J28" s="50"/>
      <c r="K28" s="50"/>
      <c r="M28" s="299"/>
      <c r="X28" s="2"/>
      <c r="Y28" s="2"/>
      <c r="AB28" s="294"/>
    </row>
    <row r="29" spans="2:28" ht="27.75" customHeight="1">
      <c r="B29" s="55" t="s">
        <v>62</v>
      </c>
      <c r="C29" s="55" t="s">
        <v>101</v>
      </c>
      <c r="D29" s="55" t="s">
        <v>103</v>
      </c>
      <c r="E29" s="55" t="s">
        <v>104</v>
      </c>
      <c r="F29" s="55" t="s">
        <v>105</v>
      </c>
      <c r="G29" s="55" t="s">
        <v>106</v>
      </c>
      <c r="H29" s="55" t="s">
        <v>6</v>
      </c>
      <c r="I29" s="55" t="s">
        <v>7</v>
      </c>
      <c r="J29" s="55" t="s">
        <v>107</v>
      </c>
      <c r="K29" s="55" t="s">
        <v>72</v>
      </c>
      <c r="M29" s="299"/>
      <c r="X29" s="2"/>
      <c r="Y29" s="2"/>
      <c r="AB29" s="294"/>
    </row>
    <row r="30" spans="2:28" ht="23.25" customHeight="1">
      <c r="B30" s="73" t="s">
        <v>368</v>
      </c>
      <c r="C30" s="74">
        <v>2</v>
      </c>
      <c r="D30" s="75">
        <v>2.6148409044637833E-2</v>
      </c>
      <c r="E30" s="75">
        <v>0.37224024535669703</v>
      </c>
      <c r="F30" s="75">
        <v>0.19216790407386439</v>
      </c>
      <c r="G30" s="76">
        <v>12.827326666230176</v>
      </c>
      <c r="H30" s="77">
        <v>0.59498738809134477</v>
      </c>
      <c r="I30" s="77">
        <v>18.345349689733201</v>
      </c>
      <c r="J30" s="78">
        <v>2.2594863224926089</v>
      </c>
      <c r="K30" s="79" t="s">
        <v>69</v>
      </c>
      <c r="M30" s="299"/>
      <c r="N30" s="300" t="str">
        <f>C5</f>
        <v>해성운수</v>
      </c>
      <c r="Y30" s="2"/>
    </row>
    <row r="31" spans="2:28" ht="22.5" customHeight="1">
      <c r="B31" s="224" t="s">
        <v>118</v>
      </c>
      <c r="C31" s="66">
        <v>2</v>
      </c>
      <c r="D31" s="67">
        <v>2.3799652497529428E-2</v>
      </c>
      <c r="E31" s="67">
        <v>0.45244671898384742</v>
      </c>
      <c r="F31" s="67">
        <v>0.24284847163190662</v>
      </c>
      <c r="G31" s="68">
        <v>9.561342857142856</v>
      </c>
      <c r="H31" s="69">
        <v>0.65220613380725623</v>
      </c>
      <c r="I31" s="69">
        <v>7.5983127568295865</v>
      </c>
      <c r="J31" s="70">
        <v>2.5205019525223782</v>
      </c>
      <c r="K31" s="71" t="s">
        <v>69</v>
      </c>
      <c r="M31" s="299"/>
      <c r="N31" s="39" t="s">
        <v>69</v>
      </c>
      <c r="O31" s="39">
        <v>146</v>
      </c>
      <c r="Y31" s="2"/>
    </row>
    <row r="32" spans="2:28" ht="22.5" customHeight="1">
      <c r="B32" s="52" t="s">
        <v>108</v>
      </c>
      <c r="C32" s="52"/>
      <c r="D32" s="64">
        <v>-8.9824070867900674E-2</v>
      </c>
      <c r="E32" s="64">
        <v>0.21546964528323098</v>
      </c>
      <c r="F32" s="64">
        <v>0.26373065680396834</v>
      </c>
      <c r="G32" s="64">
        <v>-0.25461141624197525</v>
      </c>
      <c r="H32" s="64">
        <v>9.6167997609937661E-2</v>
      </c>
      <c r="I32" s="64">
        <v>-0.58581804733425669</v>
      </c>
      <c r="J32" s="64">
        <v>0.1155198982314809</v>
      </c>
      <c r="K32" s="65" t="s">
        <v>558</v>
      </c>
      <c r="M32" s="2" t="s">
        <v>175</v>
      </c>
      <c r="N32" s="301">
        <v>0.18238993710691823</v>
      </c>
      <c r="O32" s="39">
        <v>29</v>
      </c>
      <c r="X32" s="2"/>
      <c r="Y32" s="2"/>
    </row>
    <row r="33" spans="2:28" ht="22.5" customHeight="1">
      <c r="M33" s="2" t="s">
        <v>176</v>
      </c>
      <c r="N33" s="301">
        <v>0.1761006289308176</v>
      </c>
      <c r="O33" s="39">
        <v>26</v>
      </c>
      <c r="X33" s="2"/>
      <c r="Y33" s="2"/>
    </row>
    <row r="34" spans="2:28" ht="17.25" customHeight="1">
      <c r="B34" s="51" t="s">
        <v>135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117</v>
      </c>
      <c r="N34" s="301">
        <v>0.11320754716981132</v>
      </c>
      <c r="O34" s="39">
        <v>17</v>
      </c>
      <c r="X34" s="2"/>
      <c r="Y34" s="2"/>
    </row>
    <row r="35" spans="2:28" ht="22.5" customHeight="1">
      <c r="B35" s="59"/>
      <c r="C35" s="59"/>
      <c r="M35" s="2" t="s">
        <v>177</v>
      </c>
      <c r="N35" s="301">
        <v>0.15723270440251572</v>
      </c>
      <c r="O35" s="39">
        <v>23</v>
      </c>
      <c r="X35" s="2"/>
      <c r="Y35" s="2"/>
    </row>
    <row r="36" spans="2:28" ht="22.5" customHeight="1" thickBot="1">
      <c r="H36" s="196" t="s">
        <v>92</v>
      </c>
      <c r="I36" s="197" t="s">
        <v>93</v>
      </c>
      <c r="J36" s="198" t="str">
        <f>J10</f>
        <v>해성운수</v>
      </c>
      <c r="K36" s="199" t="s">
        <v>116</v>
      </c>
      <c r="M36" s="2" t="s">
        <v>178</v>
      </c>
      <c r="N36" s="301">
        <v>0.18867924528301888</v>
      </c>
      <c r="O36" s="39">
        <v>27</v>
      </c>
      <c r="X36" s="2"/>
      <c r="Y36" s="2"/>
    </row>
    <row r="37" spans="2:28" ht="22.5" customHeight="1" thickTop="1">
      <c r="H37" s="204" t="s">
        <v>110</v>
      </c>
      <c r="I37" s="205" t="s">
        <v>69</v>
      </c>
      <c r="J37" s="206" t="s">
        <v>69</v>
      </c>
      <c r="K37" s="207"/>
      <c r="M37" s="2" t="s">
        <v>76</v>
      </c>
      <c r="N37" s="301">
        <v>0.18238993710691823</v>
      </c>
      <c r="O37" s="39">
        <v>24</v>
      </c>
      <c r="X37" s="2"/>
      <c r="Z37" s="39"/>
      <c r="AA37" s="293"/>
      <c r="AB37" s="293"/>
    </row>
    <row r="38" spans="2:28" ht="21" customHeight="1">
      <c r="H38" s="200" t="s">
        <v>95</v>
      </c>
      <c r="I38" s="201">
        <v>0.11328494793310193</v>
      </c>
      <c r="J38" s="202" t="s">
        <v>595</v>
      </c>
      <c r="K38" s="203">
        <v>6.91049891738163E-2</v>
      </c>
      <c r="M38" s="2"/>
      <c r="X38" s="2"/>
      <c r="Z38" s="39"/>
      <c r="AA38" s="293"/>
      <c r="AB38" s="293"/>
    </row>
    <row r="39" spans="2:28" ht="21" customHeight="1">
      <c r="H39" s="184" t="s">
        <v>96</v>
      </c>
      <c r="I39" s="176">
        <v>0.11076049226885452</v>
      </c>
      <c r="J39" s="185" t="s">
        <v>596</v>
      </c>
      <c r="K39" s="186">
        <v>6.5340136661963075E-2</v>
      </c>
      <c r="L39" s="4"/>
      <c r="M39" s="2"/>
      <c r="X39" s="2"/>
      <c r="Z39" s="39"/>
      <c r="AA39" s="293"/>
      <c r="AB39" s="293"/>
    </row>
    <row r="40" spans="2:28" ht="21" customHeight="1">
      <c r="H40" s="183" t="s">
        <v>97</v>
      </c>
      <c r="I40" s="176">
        <v>0.16503628905017356</v>
      </c>
      <c r="J40" s="185" t="s">
        <v>597</v>
      </c>
      <c r="K40" s="186">
        <v>-5.1828741880362239E-2</v>
      </c>
      <c r="L40" s="4"/>
      <c r="M40" s="2"/>
      <c r="X40" s="2"/>
      <c r="Z40" s="39"/>
      <c r="AA40" s="293"/>
      <c r="AB40" s="293"/>
    </row>
    <row r="41" spans="2:28" ht="21" customHeight="1">
      <c r="H41" s="183" t="s">
        <v>100</v>
      </c>
      <c r="I41" s="176">
        <v>0.22278321236983276</v>
      </c>
      <c r="J41" s="185" t="s">
        <v>513</v>
      </c>
      <c r="K41" s="186">
        <v>-6.555050796731704E-2</v>
      </c>
      <c r="L41" s="4"/>
      <c r="M41" s="2"/>
      <c r="X41" s="2"/>
      <c r="Z41" s="39"/>
      <c r="AA41" s="293"/>
      <c r="AB41" s="293"/>
    </row>
    <row r="42" spans="2:28" ht="21" customHeight="1">
      <c r="H42" s="187" t="s">
        <v>98</v>
      </c>
      <c r="I42" s="176">
        <v>0.21931208583149259</v>
      </c>
      <c r="J42" s="185" t="s">
        <v>598</v>
      </c>
      <c r="K42" s="186">
        <v>-3.0632840548473705E-2</v>
      </c>
      <c r="L42" s="4"/>
      <c r="M42" s="2"/>
      <c r="X42" s="2"/>
      <c r="Z42" s="39"/>
      <c r="AA42" s="293"/>
      <c r="AB42" s="293"/>
    </row>
    <row r="43" spans="2:28" ht="21" customHeight="1">
      <c r="H43" s="188" t="s">
        <v>99</v>
      </c>
      <c r="I43" s="189">
        <v>0.16882297254654466</v>
      </c>
      <c r="J43" s="190" t="s">
        <v>599</v>
      </c>
      <c r="K43" s="191">
        <v>1.3566964560373568E-2</v>
      </c>
      <c r="L43" s="4"/>
      <c r="M43" s="2"/>
      <c r="X43" s="2"/>
      <c r="Z43" s="39"/>
      <c r="AA43" s="293"/>
      <c r="AB43" s="293"/>
    </row>
    <row r="44" spans="2:28" ht="22.5" customHeight="1">
      <c r="L44" s="4"/>
      <c r="M44" s="2"/>
      <c r="X44" s="2"/>
      <c r="Z44" s="39"/>
      <c r="AA44" s="293"/>
      <c r="AB44" s="293"/>
    </row>
    <row r="45" spans="2:28" ht="18" customHeight="1">
      <c r="B45" s="51" t="s">
        <v>136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293"/>
      <c r="AB45" s="293"/>
    </row>
    <row r="46" spans="2:28" ht="30.75" customHeight="1">
      <c r="B46" s="55" t="s">
        <v>62</v>
      </c>
      <c r="C46" s="55" t="s">
        <v>102</v>
      </c>
      <c r="D46" s="55" t="s">
        <v>103</v>
      </c>
      <c r="E46" s="55" t="s">
        <v>104</v>
      </c>
      <c r="F46" s="55" t="s">
        <v>105</v>
      </c>
      <c r="G46" s="55" t="s">
        <v>106</v>
      </c>
      <c r="H46" s="55" t="s">
        <v>6</v>
      </c>
      <c r="I46" s="55" t="s">
        <v>7</v>
      </c>
      <c r="J46" s="55" t="s">
        <v>107</v>
      </c>
      <c r="K46" s="55" t="s">
        <v>72</v>
      </c>
      <c r="L46" s="4"/>
      <c r="M46" s="2"/>
      <c r="N46" s="39" t="s">
        <v>129</v>
      </c>
      <c r="X46" s="2"/>
      <c r="Z46" s="39"/>
      <c r="AA46" s="293"/>
      <c r="AB46" s="293"/>
    </row>
    <row r="47" spans="2:28" ht="22.5" customHeight="1">
      <c r="B47" s="280" t="s">
        <v>118</v>
      </c>
      <c r="C47" s="281">
        <v>2401</v>
      </c>
      <c r="D47" s="282">
        <v>2.3844899837254203E-2</v>
      </c>
      <c r="E47" s="282">
        <v>0.49524459563926748</v>
      </c>
      <c r="F47" s="282">
        <v>0.25403277580384187</v>
      </c>
      <c r="G47" s="283">
        <v>10.845306451612901</v>
      </c>
      <c r="H47" s="284">
        <v>1.9091814669207086</v>
      </c>
      <c r="I47" s="284">
        <v>15.226412113151788</v>
      </c>
      <c r="J47" s="285">
        <v>2.3498429095784781</v>
      </c>
      <c r="K47" s="80" t="s">
        <v>76</v>
      </c>
      <c r="L47" s="4"/>
      <c r="M47" s="2"/>
      <c r="N47" s="39">
        <v>1</v>
      </c>
      <c r="X47" s="2"/>
      <c r="Z47" s="39"/>
      <c r="AA47" s="293"/>
      <c r="AB47" s="293"/>
    </row>
    <row r="48" spans="2:28" ht="22.5" customHeight="1">
      <c r="B48" s="286" t="s">
        <v>118</v>
      </c>
      <c r="C48" s="287">
        <v>2402</v>
      </c>
      <c r="D48" s="288">
        <v>4.1275006569769832E-2</v>
      </c>
      <c r="E48" s="288">
        <v>0.43701106840737142</v>
      </c>
      <c r="F48" s="288">
        <v>0.24620528104648598</v>
      </c>
      <c r="G48" s="289">
        <v>8.6559718309859139</v>
      </c>
      <c r="H48" s="290">
        <v>0.46028571177019917</v>
      </c>
      <c r="I48" s="290">
        <v>6.3991012939318193</v>
      </c>
      <c r="J48" s="291">
        <v>2.602863901509227</v>
      </c>
      <c r="K48" s="71" t="s">
        <v>68</v>
      </c>
      <c r="M48" s="2"/>
      <c r="N48" s="39">
        <v>4</v>
      </c>
      <c r="X48" s="2"/>
      <c r="Z48" s="39"/>
      <c r="AA48" s="293"/>
      <c r="AB48" s="293"/>
    </row>
    <row r="49" spans="2:28" ht="22.5" customHeight="1">
      <c r="B49" s="286" t="s">
        <v>118</v>
      </c>
      <c r="C49" s="287">
        <v>2403</v>
      </c>
      <c r="D49" s="288">
        <v>2.0880835801093872E-2</v>
      </c>
      <c r="E49" s="288">
        <v>0.42981019321800346</v>
      </c>
      <c r="F49" s="288">
        <v>0.26133790364866333</v>
      </c>
      <c r="G49" s="289">
        <v>8.1892676056338001</v>
      </c>
      <c r="H49" s="290">
        <v>0.49267365997049234</v>
      </c>
      <c r="I49" s="290">
        <v>7.2187145408587439</v>
      </c>
      <c r="J49" s="291">
        <v>2.6873277184686932</v>
      </c>
      <c r="K49" s="71" t="s">
        <v>68</v>
      </c>
      <c r="M49" s="2"/>
      <c r="N49" s="39">
        <v>4</v>
      </c>
      <c r="X49" s="2"/>
      <c r="Z49" s="39"/>
      <c r="AA49" s="293"/>
      <c r="AB49" s="293"/>
    </row>
    <row r="50" spans="2:28" ht="22.5" customHeight="1">
      <c r="B50" s="286" t="s">
        <v>118</v>
      </c>
      <c r="C50" s="287">
        <v>2404</v>
      </c>
      <c r="D50" s="288">
        <v>2.1563308994636033E-2</v>
      </c>
      <c r="E50" s="288">
        <v>0.42076466730414747</v>
      </c>
      <c r="F50" s="288">
        <v>0.26271649257198149</v>
      </c>
      <c r="G50" s="289">
        <v>8.4677536231884023</v>
      </c>
      <c r="H50" s="290">
        <v>0.63660557115881056</v>
      </c>
      <c r="I50" s="290">
        <v>7.7246772737491858</v>
      </c>
      <c r="J50" s="291">
        <v>2.6453191970751262</v>
      </c>
      <c r="K50" s="71" t="s">
        <v>68</v>
      </c>
      <c r="M50" s="2"/>
      <c r="N50" s="39">
        <v>4</v>
      </c>
      <c r="X50" s="2"/>
      <c r="Z50" s="39"/>
      <c r="AA50" s="293"/>
      <c r="AB50" s="293"/>
    </row>
    <row r="51" spans="2:28" ht="22.5" customHeight="1">
      <c r="B51" s="286" t="s">
        <v>118</v>
      </c>
      <c r="C51" s="287">
        <v>2405</v>
      </c>
      <c r="D51" s="288">
        <v>2.2158129654213158E-2</v>
      </c>
      <c r="E51" s="288">
        <v>0.41866755366839159</v>
      </c>
      <c r="F51" s="288">
        <v>0.24908014724124281</v>
      </c>
      <c r="G51" s="289">
        <v>9.1887794117647079</v>
      </c>
      <c r="H51" s="290">
        <v>0.72693809909889495</v>
      </c>
      <c r="I51" s="290">
        <v>7.9727801421170232</v>
      </c>
      <c r="J51" s="291">
        <v>2.5499506658205395</v>
      </c>
      <c r="K51" s="71" t="s">
        <v>68</v>
      </c>
      <c r="M51" s="2"/>
      <c r="N51" s="39">
        <v>4</v>
      </c>
      <c r="X51" s="2"/>
      <c r="Z51" s="39"/>
      <c r="AA51" s="293"/>
      <c r="AB51" s="293"/>
    </row>
    <row r="52" spans="2:28" ht="22.5" customHeight="1">
      <c r="B52" s="286" t="s">
        <v>118</v>
      </c>
      <c r="C52" s="287">
        <v>2406</v>
      </c>
      <c r="D52" s="288">
        <v>2.3436730619457894E-2</v>
      </c>
      <c r="E52" s="288">
        <v>0.419838836472885</v>
      </c>
      <c r="F52" s="288">
        <v>0.20971515837502452</v>
      </c>
      <c r="G52" s="289">
        <v>10.559073529411762</v>
      </c>
      <c r="H52" s="290">
        <v>0.97548599863735785</v>
      </c>
      <c r="I52" s="290">
        <v>8.1048459612543642</v>
      </c>
      <c r="J52" s="291">
        <v>2.3662549566586195</v>
      </c>
      <c r="K52" s="71" t="s">
        <v>67</v>
      </c>
      <c r="M52" s="2"/>
      <c r="N52" s="39">
        <v>2</v>
      </c>
      <c r="X52" s="2"/>
      <c r="Z52" s="39"/>
      <c r="AA52" s="293"/>
      <c r="AB52" s="293"/>
    </row>
    <row r="53" spans="2:28" ht="22.5" customHeight="1">
      <c r="B53" s="286" t="s">
        <v>118</v>
      </c>
      <c r="C53" s="287">
        <v>2407</v>
      </c>
      <c r="D53" s="288">
        <v>2.4291243794813115E-2</v>
      </c>
      <c r="E53" s="288">
        <v>0.42116838513626903</v>
      </c>
      <c r="F53" s="288">
        <v>0.1925160346092665</v>
      </c>
      <c r="G53" s="289">
        <v>11.381136363636367</v>
      </c>
      <c r="H53" s="290">
        <v>0.43483112861538215</v>
      </c>
      <c r="I53" s="290">
        <v>8.0845416567847188</v>
      </c>
      <c r="J53" s="291">
        <v>2.2734031348175807</v>
      </c>
      <c r="K53" s="71" t="s">
        <v>67</v>
      </c>
      <c r="M53" s="2"/>
      <c r="N53" s="39">
        <v>2</v>
      </c>
      <c r="X53" s="2"/>
      <c r="Z53" s="39"/>
      <c r="AA53" s="293"/>
      <c r="AB53" s="293"/>
    </row>
    <row r="54" spans="2:28" ht="22.5" customHeight="1">
      <c r="B54" s="286" t="s">
        <v>118</v>
      </c>
      <c r="C54" s="287">
        <v>2408</v>
      </c>
      <c r="D54" s="288">
        <v>2.3902291320810457E-2</v>
      </c>
      <c r="E54" s="288">
        <v>0.43826345134916017</v>
      </c>
      <c r="F54" s="288">
        <v>0.17442858784643081</v>
      </c>
      <c r="G54" s="289">
        <v>12.304449275362316</v>
      </c>
      <c r="H54" s="290">
        <v>0.56778362580172392</v>
      </c>
      <c r="I54" s="290">
        <v>7.8314721470729101</v>
      </c>
      <c r="J54" s="291">
        <v>2.1778448804578709</v>
      </c>
      <c r="K54" s="71" t="s">
        <v>67</v>
      </c>
      <c r="M54" s="2"/>
      <c r="N54" s="39">
        <v>2</v>
      </c>
      <c r="X54" s="2"/>
      <c r="Z54" s="39"/>
      <c r="AA54" s="293"/>
      <c r="AB54" s="293"/>
    </row>
    <row r="55" spans="2:28" ht="22.5" customHeight="1">
      <c r="B55" s="286" t="s">
        <v>118</v>
      </c>
      <c r="C55" s="287">
        <v>2409</v>
      </c>
      <c r="D55" s="288">
        <v>2.0978467132547814E-2</v>
      </c>
      <c r="E55" s="288">
        <v>0.43578335889561765</v>
      </c>
      <c r="F55" s="288">
        <v>0.19176571010712837</v>
      </c>
      <c r="G55" s="289">
        <v>11.925063492063492</v>
      </c>
      <c r="H55" s="290">
        <v>0.58173873810698107</v>
      </c>
      <c r="I55" s="290">
        <v>8.1426083879296058</v>
      </c>
      <c r="J55" s="291">
        <v>2.2524100575578148</v>
      </c>
      <c r="K55" s="71" t="s">
        <v>422</v>
      </c>
      <c r="M55" s="2"/>
      <c r="N55" s="39">
        <v>2</v>
      </c>
      <c r="X55" s="2"/>
      <c r="Z55" s="39"/>
      <c r="AA55" s="293"/>
      <c r="AB55" s="293"/>
    </row>
    <row r="56" spans="2:28" ht="22.5" customHeight="1">
      <c r="B56" s="286" t="s">
        <v>118</v>
      </c>
      <c r="C56" s="287">
        <v>2410</v>
      </c>
      <c r="D56" s="288">
        <v>2.0743576479505345E-2</v>
      </c>
      <c r="E56" s="288">
        <v>0.43267352784581947</v>
      </c>
      <c r="F56" s="288">
        <v>0.25209750132594683</v>
      </c>
      <c r="G56" s="289">
        <v>9.4096811594202929</v>
      </c>
      <c r="H56" s="290">
        <v>0.71577556923256325</v>
      </c>
      <c r="I56" s="290">
        <v>7.523966448677176</v>
      </c>
      <c r="J56" s="291">
        <v>2.5246492196147789</v>
      </c>
      <c r="K56" s="71" t="s">
        <v>69</v>
      </c>
      <c r="M56" s="2"/>
      <c r="N56" s="39">
        <v>3</v>
      </c>
      <c r="X56" s="2"/>
      <c r="Z56" s="39"/>
      <c r="AA56" s="293"/>
      <c r="AB56" s="293"/>
    </row>
    <row r="57" spans="2:28" ht="22.5" customHeight="1">
      <c r="B57" s="286" t="s">
        <v>118</v>
      </c>
      <c r="C57" s="287">
        <v>2411</v>
      </c>
      <c r="D57" s="288">
        <v>2.1950628691275724E-2</v>
      </c>
      <c r="E57" s="288">
        <v>0.43588900522684637</v>
      </c>
      <c r="F57" s="288">
        <v>0.25801971179562833</v>
      </c>
      <c r="G57" s="289">
        <v>9.2031470588235287</v>
      </c>
      <c r="H57" s="290">
        <v>0.670692897554653</v>
      </c>
      <c r="I57" s="290">
        <v>8.2737726795744209</v>
      </c>
      <c r="J57" s="291">
        <v>2.5522639497906274</v>
      </c>
      <c r="K57" s="71" t="s">
        <v>69</v>
      </c>
      <c r="M57" s="2"/>
      <c r="N57" s="39">
        <v>3</v>
      </c>
      <c r="X57" s="2"/>
      <c r="Z57" s="39"/>
      <c r="AA57" s="293"/>
      <c r="AB57" s="293"/>
    </row>
    <row r="58" spans="2:28" ht="22.5" customHeight="1">
      <c r="B58" s="286" t="s">
        <v>118</v>
      </c>
      <c r="C58" s="287">
        <v>2412</v>
      </c>
      <c r="D58" s="288">
        <v>2.4435075772805355E-2</v>
      </c>
      <c r="E58" s="288">
        <v>0.44642258237788074</v>
      </c>
      <c r="F58" s="288">
        <v>0.25307262007320258</v>
      </c>
      <c r="G58" s="289">
        <v>9.3636521739130441</v>
      </c>
      <c r="H58" s="290">
        <v>0.53494356283687805</v>
      </c>
      <c r="I58" s="290">
        <v>8.2403466102558838</v>
      </c>
      <c r="J58" s="291">
        <v>2.5390308393368803</v>
      </c>
      <c r="K58" s="71" t="s">
        <v>69</v>
      </c>
      <c r="M58" s="2"/>
      <c r="N58" s="39">
        <v>3</v>
      </c>
      <c r="X58" s="2"/>
      <c r="Z58" s="39"/>
      <c r="AA58" s="293"/>
      <c r="AB58" s="293"/>
    </row>
    <row r="59" spans="2:28" ht="22.5" customHeight="1">
      <c r="B59" s="286" t="s">
        <v>118</v>
      </c>
      <c r="C59" s="287">
        <v>2501</v>
      </c>
      <c r="D59" s="288">
        <v>2.454150956341666E-2</v>
      </c>
      <c r="E59" s="288">
        <v>0.45108154769077174</v>
      </c>
      <c r="F59" s="288">
        <v>0.24761461227445755</v>
      </c>
      <c r="G59" s="289">
        <v>9.4853529411764637</v>
      </c>
      <c r="H59" s="290">
        <v>0.56998270904489112</v>
      </c>
      <c r="I59" s="290">
        <v>8.2259097514195432</v>
      </c>
      <c r="J59" s="291">
        <v>2.5535238855457094</v>
      </c>
      <c r="K59" s="71" t="s">
        <v>69</v>
      </c>
      <c r="M59" s="2"/>
      <c r="N59" s="39">
        <v>3</v>
      </c>
      <c r="X59" s="2"/>
      <c r="Z59" s="39"/>
      <c r="AA59" s="293"/>
      <c r="AB59" s="293"/>
    </row>
    <row r="60" spans="2:28" ht="22.5" customHeight="1">
      <c r="B60" s="286" t="s">
        <v>118</v>
      </c>
      <c r="C60" s="287">
        <v>2502</v>
      </c>
      <c r="D60" s="288">
        <v>2.3799652497529428E-2</v>
      </c>
      <c r="E60" s="288">
        <v>0.45244671898384742</v>
      </c>
      <c r="F60" s="288">
        <v>0.24284847163190662</v>
      </c>
      <c r="G60" s="289">
        <v>9.561342857142856</v>
      </c>
      <c r="H60" s="290">
        <v>0.65220613380725623</v>
      </c>
      <c r="I60" s="290">
        <v>7.5983127568295865</v>
      </c>
      <c r="J60" s="291">
        <v>2.5205019525223782</v>
      </c>
      <c r="K60" s="71" t="s">
        <v>69</v>
      </c>
      <c r="M60" s="2"/>
      <c r="N60" s="39">
        <v>3</v>
      </c>
      <c r="X60" s="2"/>
      <c r="Z60" s="39"/>
      <c r="AA60" s="293"/>
      <c r="AB60" s="293"/>
    </row>
    <row r="61" spans="2:28" ht="25.5" customHeight="1">
      <c r="B61" s="52" t="s">
        <v>108</v>
      </c>
      <c r="C61" s="52"/>
      <c r="D61" s="64" cm="1">
        <f t="array" aca="1" ref="D61" ca="1">(INDIRECT(ADDRESS(ROW()-1,COLUMN()))/INDIRECT(ADDRESS(ROW()-2,COLUMN())))-1</f>
        <v>-3.022866478405617E-2</v>
      </c>
      <c r="E61" s="64" cm="1">
        <f t="array" aca="1" ref="E61" ca="1">(INDIRECT(ADDRESS(ROW()-1,COLUMN()))/INDIRECT(ADDRESS(ROW()-2,COLUMN())))-1</f>
        <v>3.0264401194515234E-3</v>
      </c>
      <c r="F61" s="64" cm="1">
        <f t="array" aca="1" ref="F61" ca="1">(INDIRECT(ADDRESS(ROW()-1,COLUMN()))/INDIRECT(ADDRESS(ROW()-2,COLUMN())))-1</f>
        <v>-1.9248220445359343E-2</v>
      </c>
      <c r="G61" s="64" cm="1">
        <f t="array" aca="1" ref="G61" ca="1">(INDIRECT(ADDRESS(ROW()-1,COLUMN()))/INDIRECT(ADDRESS(ROW()-2,COLUMN())))-1</f>
        <v>8.0112902954316834E-3</v>
      </c>
      <c r="H61" s="64" cm="1">
        <f t="array" aca="1" ref="H61" ca="1">(INDIRECT(ADDRESS(ROW()-1,COLUMN()))/INDIRECT(ADDRESS(ROW()-2,COLUMN())))-1</f>
        <v>0.14425599839711856</v>
      </c>
      <c r="I61" s="64" cm="1">
        <f t="array" aca="1" ref="I61" ca="1">(INDIRECT(ADDRESS(ROW()-1,COLUMN()))/INDIRECT(ADDRESS(ROW()-2,COLUMN())))-1</f>
        <v>-7.6295147109005423E-2</v>
      </c>
      <c r="J61" s="64" cm="1">
        <f t="array" aca="1" ref="J61" ca="1">(INDIRECT(ADDRESS(ROW()-1,COLUMN()))/INDIRECT(ADDRESS(ROW()-2,COLUMN())))-1</f>
        <v>-1.2931906848513419E-2</v>
      </c>
      <c r="K61" s="72" t="str" cm="1">
        <f t="array" ref="K61">_xlfn.IFS(N61=0,"등급유지",N61&gt;0,N61&amp;"등급 상승",N61&lt;0,N61&amp;"등급 하락")</f>
        <v>1등급 상승</v>
      </c>
      <c r="M61" s="302"/>
      <c r="N61" s="39">
        <v>1</v>
      </c>
      <c r="O61" s="39" t="s">
        <v>130</v>
      </c>
      <c r="X61" s="303"/>
      <c r="Z61" s="304"/>
      <c r="AA61" s="293"/>
      <c r="AB61" s="293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2"/>
      <c r="N62" s="2"/>
      <c r="O62" s="2"/>
      <c r="X62" s="303"/>
      <c r="Z62" s="304"/>
      <c r="AA62" s="293"/>
      <c r="AB62" s="293"/>
    </row>
    <row r="63" spans="2:28" ht="18" customHeight="1">
      <c r="B63" s="51" t="s">
        <v>137</v>
      </c>
      <c r="C63" s="51"/>
      <c r="D63" s="50"/>
      <c r="E63" s="50"/>
      <c r="F63" s="50"/>
      <c r="G63" s="50"/>
      <c r="H63" s="50"/>
      <c r="I63" s="50"/>
      <c r="J63" s="50"/>
      <c r="K63" s="50"/>
      <c r="M63" s="302"/>
      <c r="X63" s="303"/>
      <c r="Z63" s="304"/>
      <c r="AA63" s="293"/>
      <c r="AB63" s="293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2"/>
      <c r="X64" s="303"/>
      <c r="Z64" s="304"/>
      <c r="AA64" s="293"/>
      <c r="AB64" s="293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2"/>
      <c r="N65" s="303"/>
      <c r="P65" s="304"/>
      <c r="AA65" s="295"/>
    </row>
    <row r="66" spans="2:27" ht="25.5" customHeight="1">
      <c r="B66" s="47"/>
      <c r="C66" s="47"/>
      <c r="D66" s="48"/>
      <c r="M66" s="302"/>
      <c r="N66" s="303"/>
      <c r="P66" s="304"/>
      <c r="AA66" s="295"/>
    </row>
    <row r="67" spans="2:27" ht="25.5" customHeight="1">
      <c r="B67" s="47"/>
      <c r="C67" s="47"/>
      <c r="D67" s="48"/>
      <c r="M67" s="302"/>
      <c r="N67" s="303"/>
      <c r="P67" s="304"/>
      <c r="AA67" s="295"/>
    </row>
    <row r="68" spans="2:27" ht="25.5" customHeight="1">
      <c r="B68" s="47"/>
      <c r="C68" s="47"/>
      <c r="D68" s="48"/>
      <c r="M68" s="302"/>
      <c r="N68" s="303"/>
      <c r="P68" s="304"/>
      <c r="AA68" s="295"/>
    </row>
    <row r="69" spans="2:27" ht="25.5" customHeight="1">
      <c r="B69" s="47"/>
      <c r="C69" s="47"/>
      <c r="D69" s="48"/>
      <c r="M69" s="302"/>
      <c r="N69" s="303"/>
      <c r="P69" s="304"/>
      <c r="AA69" s="295"/>
    </row>
    <row r="70" spans="2:27" ht="25.5" customHeight="1">
      <c r="B70" s="47"/>
      <c r="C70" s="47"/>
      <c r="D70" s="48"/>
      <c r="M70" s="302"/>
      <c r="N70" s="303"/>
      <c r="P70" s="304"/>
      <c r="AA70" s="295"/>
    </row>
    <row r="71" spans="2:27" ht="25.5" customHeight="1">
      <c r="B71" s="47"/>
      <c r="C71" s="47"/>
      <c r="D71" s="48"/>
      <c r="M71" s="302"/>
      <c r="N71" s="303"/>
      <c r="P71" s="304"/>
      <c r="AA71" s="295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2"/>
      <c r="N72" s="303"/>
      <c r="P72" s="304"/>
      <c r="AA72" s="295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2"/>
      <c r="N73" s="303"/>
      <c r="P73" s="304"/>
      <c r="AA73" s="295"/>
    </row>
    <row r="74" spans="2:27" ht="25.5" customHeight="1" thickBot="1">
      <c r="B74" s="208" t="s">
        <v>92</v>
      </c>
      <c r="C74" s="209" t="s">
        <v>119</v>
      </c>
      <c r="D74" s="209" t="s">
        <v>510</v>
      </c>
      <c r="E74" s="209" t="s">
        <v>122</v>
      </c>
      <c r="F74" s="209" t="s">
        <v>126</v>
      </c>
      <c r="G74" s="209" t="s">
        <v>120</v>
      </c>
      <c r="H74" s="209" t="s">
        <v>128</v>
      </c>
      <c r="I74" s="209" t="s">
        <v>123</v>
      </c>
      <c r="J74" s="209" t="s">
        <v>124</v>
      </c>
      <c r="K74" s="210" t="s">
        <v>127</v>
      </c>
      <c r="M74" s="305">
        <v>1</v>
      </c>
      <c r="N74" s="306">
        <v>2</v>
      </c>
      <c r="O74" s="306">
        <v>3</v>
      </c>
      <c r="P74" s="305">
        <v>4</v>
      </c>
      <c r="Q74" s="306">
        <v>5</v>
      </c>
      <c r="R74" s="306">
        <v>6</v>
      </c>
      <c r="S74" s="305">
        <v>7</v>
      </c>
      <c r="T74" s="306">
        <v>8</v>
      </c>
      <c r="U74" s="306">
        <v>9</v>
      </c>
      <c r="V74" s="306">
        <v>10</v>
      </c>
      <c r="W74" s="306">
        <v>11</v>
      </c>
      <c r="X74" s="306">
        <v>12</v>
      </c>
      <c r="Y74" s="39">
        <v>13</v>
      </c>
      <c r="AA74" s="295"/>
    </row>
    <row r="75" spans="2:27" ht="25.5" customHeight="1" thickTop="1">
      <c r="B75" s="213" t="s">
        <v>110</v>
      </c>
      <c r="C75" s="214" t="s">
        <v>66</v>
      </c>
      <c r="D75" s="215" t="s">
        <v>68</v>
      </c>
      <c r="E75" s="215" t="s">
        <v>69</v>
      </c>
      <c r="F75" s="215" t="s">
        <v>69</v>
      </c>
      <c r="G75" s="215" t="s">
        <v>67</v>
      </c>
      <c r="H75" s="215" t="s">
        <v>67</v>
      </c>
      <c r="I75" s="215" t="s">
        <v>67</v>
      </c>
      <c r="J75" s="215" t="s">
        <v>67</v>
      </c>
      <c r="K75" s="215" t="s">
        <v>70</v>
      </c>
      <c r="M75" s="305" t="s">
        <v>119</v>
      </c>
      <c r="N75" s="305" t="s">
        <v>510</v>
      </c>
      <c r="O75" s="305" t="s">
        <v>122</v>
      </c>
      <c r="P75" s="305" t="s">
        <v>126</v>
      </c>
      <c r="Q75" s="305" t="s">
        <v>120</v>
      </c>
      <c r="R75" s="305" t="s">
        <v>128</v>
      </c>
      <c r="S75" s="305" t="s">
        <v>123</v>
      </c>
      <c r="T75" s="305" t="s">
        <v>124</v>
      </c>
      <c r="U75" s="305" t="s">
        <v>127</v>
      </c>
      <c r="V75" s="305" t="s">
        <v>125</v>
      </c>
      <c r="W75" s="305" t="s">
        <v>121</v>
      </c>
      <c r="X75" s="305"/>
      <c r="AA75" s="295"/>
    </row>
    <row r="76" spans="2:27" ht="25.5" customHeight="1">
      <c r="B76" s="211" t="s">
        <v>95</v>
      </c>
      <c r="C76" s="201" t="s">
        <v>600</v>
      </c>
      <c r="D76" s="201" t="s">
        <v>335</v>
      </c>
      <c r="E76" s="201" t="s">
        <v>335</v>
      </c>
      <c r="F76" s="201" t="s">
        <v>335</v>
      </c>
      <c r="G76" s="201" t="s">
        <v>601</v>
      </c>
      <c r="H76" s="201" t="s">
        <v>335</v>
      </c>
      <c r="I76" s="201" t="s">
        <v>335</v>
      </c>
      <c r="J76" s="201" t="s">
        <v>335</v>
      </c>
      <c r="K76" s="212" t="s">
        <v>335</v>
      </c>
      <c r="M76" s="307"/>
      <c r="N76" s="307"/>
      <c r="O76" s="307"/>
      <c r="P76" s="307"/>
      <c r="Q76" s="307"/>
      <c r="R76" s="307"/>
      <c r="S76" s="307"/>
      <c r="T76" s="307"/>
      <c r="U76" s="307"/>
      <c r="V76" s="308"/>
      <c r="W76" s="308"/>
      <c r="X76" s="308"/>
      <c r="AA76" s="295"/>
    </row>
    <row r="77" spans="2:27" ht="25.5" customHeight="1">
      <c r="B77" s="175" t="s">
        <v>96</v>
      </c>
      <c r="C77" s="177" t="s">
        <v>602</v>
      </c>
      <c r="D77" s="177" t="s">
        <v>335</v>
      </c>
      <c r="E77" s="177" t="s">
        <v>335</v>
      </c>
      <c r="F77" s="177" t="s">
        <v>335</v>
      </c>
      <c r="G77" s="177" t="s">
        <v>335</v>
      </c>
      <c r="H77" s="177" t="s">
        <v>335</v>
      </c>
      <c r="I77" s="177" t="s">
        <v>335</v>
      </c>
      <c r="J77" s="177" t="s">
        <v>335</v>
      </c>
      <c r="K77" s="178" t="s">
        <v>335</v>
      </c>
      <c r="M77" s="307">
        <v>0.23809523809523808</v>
      </c>
      <c r="N77" s="307">
        <v>0</v>
      </c>
      <c r="O77" s="307">
        <v>0</v>
      </c>
      <c r="P77" s="307">
        <v>0</v>
      </c>
      <c r="Q77" s="307">
        <v>0.1</v>
      </c>
      <c r="R77" s="307">
        <v>0</v>
      </c>
      <c r="S77" s="307">
        <v>0</v>
      </c>
      <c r="T77" s="307">
        <v>0</v>
      </c>
      <c r="U77" s="307">
        <v>0</v>
      </c>
      <c r="V77" s="308">
        <v>0</v>
      </c>
      <c r="W77" s="308">
        <v>0</v>
      </c>
      <c r="X77" s="308"/>
      <c r="AA77" s="295"/>
    </row>
    <row r="78" spans="2:27" ht="25.5" customHeight="1">
      <c r="B78" s="174" t="s">
        <v>97</v>
      </c>
      <c r="C78" s="177" t="s">
        <v>559</v>
      </c>
      <c r="D78" s="177" t="s">
        <v>336</v>
      </c>
      <c r="E78" s="177" t="s">
        <v>603</v>
      </c>
      <c r="F78" s="177" t="s">
        <v>560</v>
      </c>
      <c r="G78" s="177" t="s">
        <v>601</v>
      </c>
      <c r="H78" s="177" t="s">
        <v>335</v>
      </c>
      <c r="I78" s="177" t="s">
        <v>335</v>
      </c>
      <c r="J78" s="177" t="s">
        <v>335</v>
      </c>
      <c r="K78" s="178" t="s">
        <v>335</v>
      </c>
      <c r="M78" s="307">
        <v>0.33333333333333331</v>
      </c>
      <c r="N78" s="307">
        <v>0</v>
      </c>
      <c r="O78" s="307">
        <v>0</v>
      </c>
      <c r="P78" s="307">
        <v>0</v>
      </c>
      <c r="Q78" s="307">
        <v>0</v>
      </c>
      <c r="R78" s="307">
        <v>0</v>
      </c>
      <c r="S78" s="307">
        <v>0</v>
      </c>
      <c r="T78" s="307">
        <v>0</v>
      </c>
      <c r="U78" s="307">
        <v>0</v>
      </c>
      <c r="V78" s="308">
        <v>0</v>
      </c>
      <c r="W78" s="308">
        <v>0</v>
      </c>
      <c r="X78" s="308"/>
      <c r="AA78" s="295"/>
    </row>
    <row r="79" spans="2:27" ht="25.5" customHeight="1">
      <c r="B79" s="174" t="s">
        <v>100</v>
      </c>
      <c r="C79" s="177" t="s">
        <v>604</v>
      </c>
      <c r="D79" s="177" t="s">
        <v>335</v>
      </c>
      <c r="E79" s="177" t="s">
        <v>603</v>
      </c>
      <c r="F79" s="177" t="s">
        <v>335</v>
      </c>
      <c r="G79" s="177" t="s">
        <v>605</v>
      </c>
      <c r="H79" s="177" t="s">
        <v>512</v>
      </c>
      <c r="I79" s="177" t="s">
        <v>440</v>
      </c>
      <c r="J79" s="177" t="s">
        <v>335</v>
      </c>
      <c r="K79" s="178" t="s">
        <v>335</v>
      </c>
      <c r="M79" s="307">
        <v>0.2857142857142857</v>
      </c>
      <c r="N79" s="307">
        <v>1</v>
      </c>
      <c r="O79" s="307">
        <v>0.4</v>
      </c>
      <c r="P79" s="307">
        <v>0.5</v>
      </c>
      <c r="Q79" s="307">
        <v>0.1</v>
      </c>
      <c r="R79" s="307">
        <v>0</v>
      </c>
      <c r="S79" s="307">
        <v>0</v>
      </c>
      <c r="T79" s="307">
        <v>0</v>
      </c>
      <c r="U79" s="307">
        <v>0</v>
      </c>
      <c r="V79" s="308">
        <v>0</v>
      </c>
      <c r="W79" s="308">
        <v>0</v>
      </c>
      <c r="X79" s="308"/>
      <c r="AA79" s="295"/>
    </row>
    <row r="80" spans="2:27" ht="25.5" customHeight="1">
      <c r="B80" s="179" t="s">
        <v>98</v>
      </c>
      <c r="C80" s="177" t="s">
        <v>606</v>
      </c>
      <c r="D80" s="177" t="s">
        <v>335</v>
      </c>
      <c r="E80" s="177" t="s">
        <v>440</v>
      </c>
      <c r="F80" s="177" t="s">
        <v>560</v>
      </c>
      <c r="G80" s="177" t="s">
        <v>607</v>
      </c>
      <c r="H80" s="177" t="s">
        <v>608</v>
      </c>
      <c r="I80" s="177" t="s">
        <v>603</v>
      </c>
      <c r="J80" s="177" t="s">
        <v>609</v>
      </c>
      <c r="K80" s="178" t="s">
        <v>512</v>
      </c>
      <c r="M80" s="307">
        <v>9.5238095238095233E-2</v>
      </c>
      <c r="N80" s="307">
        <v>0</v>
      </c>
      <c r="O80" s="307">
        <v>0.4</v>
      </c>
      <c r="P80" s="307">
        <v>0</v>
      </c>
      <c r="Q80" s="307">
        <v>0.3</v>
      </c>
      <c r="R80" s="307">
        <v>0.33333333333333331</v>
      </c>
      <c r="S80" s="307">
        <v>0.2</v>
      </c>
      <c r="T80" s="307">
        <v>0</v>
      </c>
      <c r="U80" s="307">
        <v>0</v>
      </c>
      <c r="V80" s="308">
        <v>0</v>
      </c>
      <c r="W80" s="308">
        <v>0</v>
      </c>
      <c r="X80" s="308"/>
      <c r="AA80" s="295"/>
    </row>
    <row r="81" spans="2:27" ht="25.5" customHeight="1">
      <c r="B81" s="180" t="s">
        <v>99</v>
      </c>
      <c r="C81" s="181" t="s">
        <v>335</v>
      </c>
      <c r="D81" s="181" t="s">
        <v>335</v>
      </c>
      <c r="E81" s="181" t="s">
        <v>335</v>
      </c>
      <c r="F81" s="181" t="s">
        <v>335</v>
      </c>
      <c r="G81" s="181" t="s">
        <v>605</v>
      </c>
      <c r="H81" s="181" t="s">
        <v>511</v>
      </c>
      <c r="I81" s="181" t="s">
        <v>603</v>
      </c>
      <c r="J81" s="181" t="s">
        <v>609</v>
      </c>
      <c r="K81" s="182" t="s">
        <v>608</v>
      </c>
      <c r="M81" s="307">
        <v>4.7619047619047616E-2</v>
      </c>
      <c r="N81" s="307">
        <v>0</v>
      </c>
      <c r="O81" s="307">
        <v>0.2</v>
      </c>
      <c r="P81" s="307">
        <v>0.5</v>
      </c>
      <c r="Q81" s="307">
        <v>0.2</v>
      </c>
      <c r="R81" s="307">
        <v>0.55555555555555558</v>
      </c>
      <c r="S81" s="307">
        <v>0.4</v>
      </c>
      <c r="T81" s="307">
        <v>0.5</v>
      </c>
      <c r="U81" s="307">
        <v>0.33333333333333331</v>
      </c>
      <c r="V81" s="308">
        <v>0</v>
      </c>
      <c r="W81" s="308">
        <v>0</v>
      </c>
      <c r="X81" s="308"/>
      <c r="AA81" s="295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01">
        <v>0</v>
      </c>
      <c r="N82" s="301">
        <v>0</v>
      </c>
      <c r="O82" s="301">
        <v>0</v>
      </c>
      <c r="P82" s="301">
        <v>0</v>
      </c>
      <c r="Q82" s="301">
        <v>0.3</v>
      </c>
      <c r="R82" s="301">
        <v>0.1111111111111111</v>
      </c>
      <c r="S82" s="301">
        <v>0.4</v>
      </c>
      <c r="T82" s="301">
        <v>0.5</v>
      </c>
      <c r="U82" s="301">
        <v>0.55555555555555558</v>
      </c>
      <c r="V82" s="39">
        <v>1</v>
      </c>
      <c r="W82" s="39">
        <v>1</v>
      </c>
      <c r="AA82" s="295"/>
    </row>
    <row r="83" spans="2:27" ht="25.5" customHeight="1" thickBot="1">
      <c r="B83" s="208" t="s">
        <v>92</v>
      </c>
      <c r="C83" s="209" t="s">
        <v>125</v>
      </c>
      <c r="D83" s="209" t="s">
        <v>121</v>
      </c>
      <c r="E83" s="209" t="str">
        <f>IFERROR(INDEX(#REF!,MATCH(종합!$C$5&amp;12,#REF!,0),2),"")</f>
        <v/>
      </c>
      <c r="F83" s="209" t="str">
        <f>IFERROR(INDEX(#REF!,MATCH(종합!$C$5&amp;13,#REF!,0),2),"")</f>
        <v/>
      </c>
      <c r="G83" s="209" t="str">
        <f>IFERROR(INDEX(#REF!,MATCH(종합!$C$5&amp;14,#REF!,0),2),"")</f>
        <v/>
      </c>
      <c r="H83" s="209" t="str">
        <f>IFERROR(INDEX(#REF!,MATCH(종합!$C$5&amp;15,#REF!,0),2),"")</f>
        <v/>
      </c>
      <c r="I83" s="209" t="str">
        <f>IFERROR(INDEX(#REF!,MATCH(종합!$C$5&amp;16,#REF!,0),2),"")</f>
        <v/>
      </c>
      <c r="J83" s="209" t="str">
        <f>IFERROR(INDEX(#REF!,MATCH(종합!$C$5&amp;17,#REF!,0),2),"")</f>
        <v/>
      </c>
      <c r="K83" s="209" t="str">
        <f>IFERROR(INDEX(#REF!,MATCH(종합!$C$5&amp;18,#REF!,0),2),"")</f>
        <v/>
      </c>
      <c r="M83" s="308"/>
      <c r="N83" s="308"/>
      <c r="O83" s="308"/>
      <c r="P83" s="308"/>
      <c r="Q83" s="308"/>
      <c r="R83" s="308"/>
      <c r="S83" s="308"/>
      <c r="T83" s="308"/>
      <c r="U83" s="308"/>
      <c r="AA83" s="295"/>
    </row>
    <row r="84" spans="2:27" ht="25.5" customHeight="1" thickTop="1">
      <c r="B84" s="213" t="s">
        <v>110</v>
      </c>
      <c r="C84" s="214" t="s">
        <v>70</v>
      </c>
      <c r="D84" s="214" t="s">
        <v>70</v>
      </c>
      <c r="E84" s="215" t="str">
        <f>IFERROR(INDEX(#REF!,MATCH(종합!$C$5&amp;종합!E$83,#REF!,0),15),"")</f>
        <v/>
      </c>
      <c r="F84" s="215" t="str">
        <f>IFERROR(INDEX(#REF!,MATCH(종합!$C$5&amp;종합!F$83,#REF!,0),15),"")</f>
        <v/>
      </c>
      <c r="G84" s="215" t="str">
        <f>IFERROR(INDEX(#REF!,MATCH(종합!$C$5&amp;종합!G$83,#REF!,0),15),"")</f>
        <v/>
      </c>
      <c r="H84" s="215" t="str">
        <f>IFERROR(INDEX(#REF!,MATCH(종합!$C$5&amp;종합!H$83,#REF!,0),15),"")</f>
        <v/>
      </c>
      <c r="I84" s="215" t="str">
        <f>IFERROR(INDEX(#REF!,MATCH(종합!$C$5&amp;종합!I$83,#REF!,0),15),"")</f>
        <v/>
      </c>
      <c r="J84" s="215" t="str">
        <f>IFERROR(INDEX(#REF!,MATCH(종합!$C$5&amp;종합!J$83,#REF!,0),15),"")</f>
        <v/>
      </c>
      <c r="K84" s="215" t="str">
        <f>IFERROR(INDEX(#REF!,MATCH(종합!$C$5&amp;종합!K$83,#REF!,0),15),"")</f>
        <v/>
      </c>
      <c r="M84" s="308"/>
      <c r="N84" s="308"/>
      <c r="O84" s="308"/>
      <c r="P84" s="308"/>
      <c r="Q84" s="308"/>
      <c r="R84" s="308"/>
      <c r="S84" s="308"/>
      <c r="T84" s="308"/>
      <c r="U84" s="308"/>
      <c r="AA84" s="295"/>
    </row>
    <row r="85" spans="2:27" ht="25.5" customHeight="1">
      <c r="B85" s="211" t="s">
        <v>95</v>
      </c>
      <c r="C85" s="201" t="s">
        <v>335</v>
      </c>
      <c r="D85" s="201" t="s">
        <v>335</v>
      </c>
      <c r="E85" s="201" t="str">
        <f>IFERROR(ROUND(SUMIFS(#REF!,#REF!,종합!$C$5,#REF!,종합!E$83)/SUMIFS(#REF!,#REF!,종합!$C$5,#REF!,종합!E$83)*100,0)&amp;"%("&amp;SUMIFS(#REF!,#REF!,종합!$C$5,#REF!,종합!E$83)&amp;"명)","")</f>
        <v/>
      </c>
      <c r="F85" s="201"/>
      <c r="G85" s="201"/>
      <c r="H85" s="201"/>
      <c r="I85" s="201"/>
      <c r="J85" s="201"/>
      <c r="K85" s="212"/>
      <c r="M85" s="308"/>
      <c r="N85" s="308"/>
      <c r="O85" s="308"/>
      <c r="P85" s="308"/>
      <c r="Q85" s="308"/>
      <c r="R85" s="308"/>
      <c r="S85" s="308"/>
      <c r="T85" s="308"/>
      <c r="U85" s="308"/>
      <c r="AA85" s="295"/>
    </row>
    <row r="86" spans="2:27" ht="25.5" customHeight="1">
      <c r="B86" s="175" t="s">
        <v>96</v>
      </c>
      <c r="C86" s="177" t="s">
        <v>335</v>
      </c>
      <c r="D86" s="177" t="s">
        <v>335</v>
      </c>
      <c r="E86" s="177" t="str">
        <f>IFERROR(ROUND(SUMIFS(#REF!,#REF!,종합!$C$5,#REF!,종합!E$83)/SUMIFS(#REF!,#REF!,종합!$C$5,#REF!,종합!E$83)*100,0)&amp;"%("&amp;SUMIFS(#REF!,#REF!,종합!$C$5,#REF!,종합!E$83)&amp;"명)","")</f>
        <v/>
      </c>
      <c r="F86" s="177"/>
      <c r="G86" s="177"/>
      <c r="H86" s="177"/>
      <c r="I86" s="177"/>
      <c r="J86" s="177"/>
      <c r="K86" s="178"/>
      <c r="M86" s="308"/>
      <c r="N86" s="308"/>
      <c r="O86" s="308"/>
      <c r="P86" s="308"/>
      <c r="Q86" s="308"/>
      <c r="R86" s="308"/>
      <c r="S86" s="308"/>
      <c r="T86" s="308"/>
      <c r="U86" s="308"/>
      <c r="AA86" s="295"/>
    </row>
    <row r="87" spans="2:27" ht="25.5" customHeight="1">
      <c r="B87" s="174" t="s">
        <v>97</v>
      </c>
      <c r="C87" s="177" t="s">
        <v>335</v>
      </c>
      <c r="D87" s="177" t="s">
        <v>335</v>
      </c>
      <c r="E87" s="177" t="str">
        <f>IFERROR(ROUND(SUMIFS(#REF!,#REF!,종합!$C$5,#REF!,종합!E$83)/SUMIFS(#REF!,#REF!,종합!$C$5,#REF!,종합!E$83)*100,0)&amp;"%("&amp;SUMIFS(#REF!,#REF!,종합!$C$5,#REF!,종합!E$83)&amp;"명)","")</f>
        <v/>
      </c>
      <c r="F87" s="177"/>
      <c r="G87" s="177"/>
      <c r="H87" s="177"/>
      <c r="I87" s="177"/>
      <c r="J87" s="177"/>
      <c r="K87" s="178"/>
      <c r="M87" s="308"/>
      <c r="N87" s="308"/>
      <c r="O87" s="308"/>
      <c r="P87" s="308"/>
      <c r="Q87" s="308"/>
      <c r="R87" s="308"/>
      <c r="S87" s="308"/>
      <c r="T87" s="308"/>
      <c r="U87" s="308"/>
      <c r="AA87" s="295"/>
    </row>
    <row r="88" spans="2:27" ht="25.5" customHeight="1">
      <c r="B88" s="174" t="s">
        <v>100</v>
      </c>
      <c r="C88" s="177" t="s">
        <v>335</v>
      </c>
      <c r="D88" s="177" t="s">
        <v>335</v>
      </c>
      <c r="E88" s="177" t="str">
        <f>IFERROR(ROUND(SUMIFS(#REF!,#REF!,종합!$C$5,#REF!,종합!E$83)/SUMIFS(#REF!,#REF!,종합!$C$5,#REF!,종합!E$83)*100,0)&amp;"%("&amp;SUMIFS(#REF!,#REF!,종합!$C$5,#REF!,종합!E$83)&amp;"명)","")</f>
        <v/>
      </c>
      <c r="F88" s="177"/>
      <c r="G88" s="177"/>
      <c r="H88" s="177"/>
      <c r="I88" s="177"/>
      <c r="J88" s="177"/>
      <c r="K88" s="178"/>
      <c r="M88" s="308"/>
      <c r="N88" s="308"/>
      <c r="O88" s="308"/>
      <c r="P88" s="308"/>
      <c r="Q88" s="308"/>
      <c r="R88" s="308"/>
      <c r="S88" s="308"/>
      <c r="T88" s="308"/>
      <c r="U88" s="308"/>
      <c r="AA88" s="295"/>
    </row>
    <row r="89" spans="2:27" ht="25.5" customHeight="1">
      <c r="B89" s="179" t="s">
        <v>98</v>
      </c>
      <c r="C89" s="177" t="s">
        <v>335</v>
      </c>
      <c r="D89" s="177" t="s">
        <v>335</v>
      </c>
      <c r="E89" s="177" t="str">
        <f>IFERROR(ROUND(SUMIFS(#REF!,#REF!,종합!$C$5,#REF!,종합!E$83)/SUMIFS(#REF!,#REF!,종합!$C$5,#REF!,종합!E$83)*100,0)&amp;"%("&amp;SUMIFS(#REF!,#REF!,종합!$C$5,#REF!,종합!E$83)&amp;"명)","")</f>
        <v/>
      </c>
      <c r="F89" s="177"/>
      <c r="G89" s="177"/>
      <c r="H89" s="177"/>
      <c r="I89" s="177"/>
      <c r="J89" s="177"/>
      <c r="K89" s="178"/>
      <c r="M89" s="308"/>
      <c r="N89" s="308"/>
      <c r="O89" s="308"/>
      <c r="P89" s="308"/>
      <c r="Q89" s="308"/>
      <c r="R89" s="308"/>
      <c r="S89" s="308"/>
      <c r="T89" s="308"/>
      <c r="U89" s="308"/>
      <c r="AA89" s="295"/>
    </row>
    <row r="90" spans="2:27" ht="25.5" customHeight="1">
      <c r="B90" s="180" t="s">
        <v>99</v>
      </c>
      <c r="C90" s="181" t="s">
        <v>336</v>
      </c>
      <c r="D90" s="181" t="s">
        <v>336</v>
      </c>
      <c r="E90" s="181" t="str">
        <f>IFERROR(ROUND(SUMIFS(#REF!,#REF!,종합!$C$5,#REF!,종합!E$83)/SUMIFS(#REF!,#REF!,종합!$C$5,#REF!,종합!E$83)*100,0)&amp;"%("&amp;SUMIFS(#REF!,#REF!,종합!$C$5,#REF!,종합!E$83)&amp;"명)","")</f>
        <v/>
      </c>
      <c r="F90" s="181"/>
      <c r="G90" s="181"/>
      <c r="H90" s="181"/>
      <c r="I90" s="181"/>
      <c r="J90" s="181"/>
      <c r="K90" s="182"/>
      <c r="M90" s="308"/>
      <c r="N90" s="308"/>
      <c r="O90" s="308"/>
      <c r="P90" s="308"/>
      <c r="Q90" s="308"/>
      <c r="R90" s="308"/>
      <c r="S90" s="308"/>
      <c r="T90" s="308"/>
      <c r="U90" s="308"/>
      <c r="AA90" s="295"/>
    </row>
    <row r="91" spans="2:27" ht="15.75" customHeight="1">
      <c r="B91" s="47"/>
      <c r="C91" s="47"/>
      <c r="D91" s="48"/>
      <c r="E91" s="48"/>
      <c r="F91" s="48"/>
      <c r="G91" s="48"/>
      <c r="H91" s="48"/>
      <c r="I91" s="48"/>
      <c r="J91" s="48"/>
      <c r="K91" s="48"/>
      <c r="M91" s="308"/>
      <c r="N91" s="308"/>
      <c r="O91" s="308"/>
      <c r="P91" s="308"/>
      <c r="Q91" s="308"/>
      <c r="R91" s="308"/>
      <c r="S91" s="308"/>
      <c r="T91" s="308"/>
      <c r="U91" s="308"/>
      <c r="AA91" s="295"/>
    </row>
    <row r="92" spans="2:27" ht="17.25" customHeight="1">
      <c r="B92" s="51" t="s">
        <v>138</v>
      </c>
      <c r="C92" s="51"/>
      <c r="D92" s="50"/>
      <c r="E92" s="50"/>
      <c r="F92" s="50"/>
      <c r="G92" s="50"/>
      <c r="H92" s="50"/>
      <c r="I92" s="50"/>
      <c r="J92" s="50"/>
      <c r="K92" s="50"/>
      <c r="M92" s="302"/>
      <c r="N92" s="303"/>
      <c r="P92" s="304"/>
      <c r="AA92" s="295"/>
    </row>
    <row r="93" spans="2:27" ht="30.75" customHeight="1">
      <c r="B93" s="55" t="s">
        <v>75</v>
      </c>
      <c r="C93" s="55" t="s">
        <v>102</v>
      </c>
      <c r="D93" s="55" t="s">
        <v>103</v>
      </c>
      <c r="E93" s="55" t="s">
        <v>104</v>
      </c>
      <c r="F93" s="55" t="s">
        <v>105</v>
      </c>
      <c r="G93" s="55" t="s">
        <v>106</v>
      </c>
      <c r="H93" s="55" t="s">
        <v>6</v>
      </c>
      <c r="I93" s="55" t="s">
        <v>7</v>
      </c>
      <c r="J93" s="55" t="s">
        <v>107</v>
      </c>
      <c r="K93" s="55" t="s">
        <v>109</v>
      </c>
      <c r="M93" s="302"/>
      <c r="N93" s="303"/>
      <c r="P93" s="304"/>
      <c r="AA93" s="295"/>
    </row>
    <row r="94" spans="2:27" ht="20.25" customHeight="1">
      <c r="B94" s="83" t="s">
        <v>119</v>
      </c>
      <c r="C94" s="292">
        <v>2401</v>
      </c>
      <c r="D94" s="260">
        <v>2.8404251919577142E-2</v>
      </c>
      <c r="E94" s="260">
        <v>0.4904758604863233</v>
      </c>
      <c r="F94" s="260">
        <v>0.20337642320962337</v>
      </c>
      <c r="G94" s="261">
        <v>15.327549999999997</v>
      </c>
      <c r="H94" s="262">
        <v>1.8371789372538911</v>
      </c>
      <c r="I94" s="262">
        <v>26.642668868269464</v>
      </c>
      <c r="J94" s="263">
        <v>2.076784887946002</v>
      </c>
      <c r="K94" s="71"/>
      <c r="M94" s="302"/>
      <c r="N94" s="309"/>
      <c r="P94" s="304"/>
      <c r="AA94" s="295"/>
    </row>
    <row r="95" spans="2:27" ht="20.25" customHeight="1">
      <c r="B95" s="83" t="s">
        <v>119</v>
      </c>
      <c r="C95" s="292">
        <v>2402</v>
      </c>
      <c r="D95" s="260">
        <v>7.4583487822798986E-2</v>
      </c>
      <c r="E95" s="260">
        <v>0.39928514034306412</v>
      </c>
      <c r="F95" s="260">
        <v>0.18824738536810554</v>
      </c>
      <c r="G95" s="261">
        <v>12.644952380952381</v>
      </c>
      <c r="H95" s="262">
        <v>0.44645767500449735</v>
      </c>
      <c r="I95" s="262">
        <v>12.362972050210301</v>
      </c>
      <c r="J95" s="263">
        <v>2.2865108810707793</v>
      </c>
      <c r="K95" s="71"/>
      <c r="M95" s="302"/>
      <c r="N95" s="309"/>
      <c r="P95" s="304"/>
      <c r="AA95" s="295"/>
    </row>
    <row r="96" spans="2:27" ht="20.25" customHeight="1">
      <c r="B96" s="83" t="s">
        <v>119</v>
      </c>
      <c r="C96" s="292">
        <v>2403</v>
      </c>
      <c r="D96" s="260">
        <v>1.4938841958206493E-2</v>
      </c>
      <c r="E96" s="260">
        <v>0.39616212113721722</v>
      </c>
      <c r="F96" s="260">
        <v>0.20008864385495526</v>
      </c>
      <c r="G96" s="261">
        <v>12.128285714285717</v>
      </c>
      <c r="H96" s="262">
        <v>0.35916695208950844</v>
      </c>
      <c r="I96" s="262">
        <v>13.897221481556274</v>
      </c>
      <c r="J96" s="263">
        <v>2.3644763846278116</v>
      </c>
      <c r="K96" s="71"/>
      <c r="M96" s="302"/>
      <c r="N96" s="309"/>
      <c r="P96" s="304"/>
      <c r="AA96" s="295"/>
    </row>
    <row r="97" spans="2:27" ht="20.25" customHeight="1">
      <c r="B97" s="83" t="s">
        <v>119</v>
      </c>
      <c r="C97" s="292">
        <v>2404</v>
      </c>
      <c r="D97" s="84">
        <v>1.6226102183705179E-2</v>
      </c>
      <c r="E97" s="84">
        <v>0.38702482138039479</v>
      </c>
      <c r="F97" s="84">
        <v>0.20179119029952305</v>
      </c>
      <c r="G97" s="85">
        <v>12.605238095238091</v>
      </c>
      <c r="H97" s="86">
        <v>0.47433620990218078</v>
      </c>
      <c r="I97" s="86">
        <v>14.736150681543</v>
      </c>
      <c r="J97" s="87">
        <v>2.3154404670635813</v>
      </c>
      <c r="K97" s="71"/>
      <c r="M97" s="302"/>
      <c r="N97" s="309"/>
      <c r="P97" s="304"/>
      <c r="AA97" s="295"/>
    </row>
    <row r="98" spans="2:27" ht="20.25" customHeight="1">
      <c r="B98" s="83" t="s">
        <v>119</v>
      </c>
      <c r="C98" s="292">
        <v>2405</v>
      </c>
      <c r="D98" s="84">
        <v>1.5842452795039971E-2</v>
      </c>
      <c r="E98" s="84">
        <v>0.38556971614640123</v>
      </c>
      <c r="F98" s="84">
        <v>0.19184877897546965</v>
      </c>
      <c r="G98" s="85">
        <v>13.085714285714284</v>
      </c>
      <c r="H98" s="86">
        <v>0.44851769161002247</v>
      </c>
      <c r="I98" s="86">
        <v>14.895978162946966</v>
      </c>
      <c r="J98" s="87">
        <v>2.2516727928456515</v>
      </c>
      <c r="K98" s="71"/>
      <c r="M98" s="302"/>
      <c r="N98" s="309"/>
      <c r="P98" s="304"/>
      <c r="AA98" s="295"/>
    </row>
    <row r="99" spans="2:27" ht="20.25" customHeight="1">
      <c r="B99" s="83" t="s">
        <v>119</v>
      </c>
      <c r="C99" s="292">
        <v>2406</v>
      </c>
      <c r="D99" s="84">
        <v>1.8745221162613561E-2</v>
      </c>
      <c r="E99" s="84">
        <v>0.39043421025310654</v>
      </c>
      <c r="F99" s="84">
        <v>0.18301057614042152</v>
      </c>
      <c r="G99" s="85">
        <v>14.282190476190475</v>
      </c>
      <c r="H99" s="86">
        <v>0.4289962889239437</v>
      </c>
      <c r="I99" s="86">
        <v>15.878936973922894</v>
      </c>
      <c r="J99" s="87">
        <v>2.1290464185561255</v>
      </c>
      <c r="K99" s="71"/>
      <c r="M99" s="302"/>
      <c r="N99" s="309"/>
      <c r="P99" s="304"/>
      <c r="AA99" s="295"/>
    </row>
    <row r="100" spans="2:27" ht="20.25" customHeight="1">
      <c r="B100" s="83" t="s">
        <v>119</v>
      </c>
      <c r="C100" s="292">
        <v>2407</v>
      </c>
      <c r="D100" s="84">
        <v>1.9455127786402876E-2</v>
      </c>
      <c r="E100" s="84">
        <v>0.39540278929277461</v>
      </c>
      <c r="F100" s="84">
        <v>0.1787068483662653</v>
      </c>
      <c r="G100" s="85">
        <v>15.029</v>
      </c>
      <c r="H100" s="86">
        <v>0.3975982080753997</v>
      </c>
      <c r="I100" s="86">
        <v>15.585410421519121</v>
      </c>
      <c r="J100" s="87">
        <v>2.0619653274353218</v>
      </c>
      <c r="K100" s="71"/>
      <c r="M100" s="302"/>
      <c r="N100" s="309"/>
      <c r="P100" s="304"/>
      <c r="AA100" s="295"/>
    </row>
    <row r="101" spans="2:27" ht="20.25" customHeight="1">
      <c r="B101" s="83" t="s">
        <v>119</v>
      </c>
      <c r="C101" s="292">
        <v>2408</v>
      </c>
      <c r="D101" s="84">
        <v>1.783472722718913E-2</v>
      </c>
      <c r="E101" s="84">
        <v>0.40481131350794058</v>
      </c>
      <c r="F101" s="84">
        <v>0.16927912406717727</v>
      </c>
      <c r="G101" s="85">
        <v>15.769238095238098</v>
      </c>
      <c r="H101" s="86">
        <v>0.57648171762228717</v>
      </c>
      <c r="I101" s="86">
        <v>14.649518991398599</v>
      </c>
      <c r="J101" s="87">
        <v>1.9942929182520435</v>
      </c>
      <c r="K101" s="71"/>
      <c r="M101" s="302"/>
      <c r="N101" s="309"/>
      <c r="P101" s="304"/>
      <c r="AA101" s="295"/>
    </row>
    <row r="102" spans="2:27" ht="20.25" customHeight="1">
      <c r="B102" s="83" t="s">
        <v>119</v>
      </c>
      <c r="C102" s="292">
        <v>2409</v>
      </c>
      <c r="D102" s="84">
        <v>1.7534836281363653E-2</v>
      </c>
      <c r="E102" s="84">
        <v>0.39647658875978475</v>
      </c>
      <c r="F102" s="84">
        <v>0.17919314727825367</v>
      </c>
      <c r="G102" s="85">
        <v>15.142549999999996</v>
      </c>
      <c r="H102" s="86">
        <v>0.45494019658153395</v>
      </c>
      <c r="I102" s="86">
        <v>15.153159909998816</v>
      </c>
      <c r="J102" s="87">
        <v>2.0461151284036587</v>
      </c>
      <c r="K102" s="71"/>
      <c r="M102" s="302"/>
      <c r="N102" s="309"/>
      <c r="P102" s="304"/>
      <c r="AA102" s="295"/>
    </row>
    <row r="103" spans="2:27" ht="20.25" customHeight="1">
      <c r="B103" s="83" t="s">
        <v>119</v>
      </c>
      <c r="C103" s="292">
        <v>2410</v>
      </c>
      <c r="D103" s="260">
        <v>1.5874552331830188E-2</v>
      </c>
      <c r="E103" s="260">
        <v>0.39303463904161462</v>
      </c>
      <c r="F103" s="260">
        <v>0.19883815401544047</v>
      </c>
      <c r="G103" s="261">
        <v>13.374190476190474</v>
      </c>
      <c r="H103" s="262">
        <v>0.5383052510232359</v>
      </c>
      <c r="I103" s="262">
        <v>14.474332191588777</v>
      </c>
      <c r="J103" s="263">
        <v>2.229187136919176</v>
      </c>
      <c r="K103" s="71"/>
      <c r="M103" s="302"/>
      <c r="N103" s="309"/>
      <c r="P103" s="304"/>
      <c r="AA103" s="295"/>
    </row>
    <row r="104" spans="2:27" ht="20.25" customHeight="1">
      <c r="B104" s="83" t="s">
        <v>119</v>
      </c>
      <c r="C104" s="292">
        <v>2411</v>
      </c>
      <c r="D104" s="260">
        <v>1.6020095584940289E-2</v>
      </c>
      <c r="E104" s="260">
        <v>0.40162575676211176</v>
      </c>
      <c r="F104" s="260">
        <v>0.19927707505195708</v>
      </c>
      <c r="G104" s="261">
        <v>13.139999999999997</v>
      </c>
      <c r="H104" s="262">
        <v>0.63199537293356245</v>
      </c>
      <c r="I104" s="262">
        <v>15.295280687881636</v>
      </c>
      <c r="J104" s="263">
        <v>2.2637798257072301</v>
      </c>
      <c r="K104" s="71"/>
      <c r="M104" s="302"/>
      <c r="N104" s="309"/>
      <c r="P104" s="304"/>
      <c r="AA104" s="295"/>
    </row>
    <row r="105" spans="2:27" ht="20.25" customHeight="1">
      <c r="B105" s="83" t="s">
        <v>119</v>
      </c>
      <c r="C105" s="292">
        <v>2412</v>
      </c>
      <c r="D105" s="260">
        <v>1.7235012489123527E-2</v>
      </c>
      <c r="E105" s="260">
        <v>0.42151509937461606</v>
      </c>
      <c r="F105" s="260">
        <v>0.20509475596196627</v>
      </c>
      <c r="G105" s="261">
        <v>13.558550000000002</v>
      </c>
      <c r="H105" s="262">
        <v>0.68222951817836031</v>
      </c>
      <c r="I105" s="262">
        <v>15.944453109241309</v>
      </c>
      <c r="J105" s="263">
        <v>2.2640594882371925</v>
      </c>
      <c r="K105" s="71"/>
      <c r="M105" s="302"/>
      <c r="N105" s="309"/>
      <c r="P105" s="304"/>
      <c r="AA105" s="295"/>
    </row>
    <row r="106" spans="2:27" ht="20.25" customHeight="1">
      <c r="B106" s="83" t="s">
        <v>119</v>
      </c>
      <c r="C106" s="292">
        <v>2501</v>
      </c>
      <c r="D106" s="260">
        <v>1.7829660179391554E-2</v>
      </c>
      <c r="E106" s="260">
        <v>0.42374658047171787</v>
      </c>
      <c r="F106" s="260">
        <v>0.2015705148082465</v>
      </c>
      <c r="G106" s="261">
        <v>13.475238095238094</v>
      </c>
      <c r="H106" s="262">
        <v>0.69162742117581633</v>
      </c>
      <c r="I106" s="262">
        <v>15.991735567968165</v>
      </c>
      <c r="J106" s="263">
        <v>2.2828052526139646</v>
      </c>
      <c r="K106" s="71"/>
      <c r="M106" s="302"/>
      <c r="N106" s="309"/>
      <c r="P106" s="304"/>
      <c r="AA106" s="295"/>
    </row>
    <row r="107" spans="2:27" ht="20.25" customHeight="1">
      <c r="B107" s="83" t="s">
        <v>119</v>
      </c>
      <c r="C107" s="292">
        <v>2502</v>
      </c>
      <c r="D107" s="260">
        <v>1.5385514724154106E-2</v>
      </c>
      <c r="E107" s="260">
        <v>0.42485063256726041</v>
      </c>
      <c r="F107" s="260">
        <v>0.20007824685597494</v>
      </c>
      <c r="G107" s="261">
        <v>13.361000000000001</v>
      </c>
      <c r="H107" s="262">
        <v>0.42308562389587601</v>
      </c>
      <c r="I107" s="262">
        <v>15.271376329194002</v>
      </c>
      <c r="J107" s="263">
        <v>2.2890923335641085</v>
      </c>
      <c r="K107" s="71" t="s">
        <v>66</v>
      </c>
      <c r="M107" s="302"/>
      <c r="N107" s="309"/>
      <c r="P107" s="304"/>
      <c r="AA107" s="295"/>
    </row>
    <row r="108" spans="2:27" ht="20.25" customHeight="1">
      <c r="B108" s="83" t="s">
        <v>510</v>
      </c>
      <c r="C108" s="292">
        <v>2401</v>
      </c>
      <c r="D108" s="260">
        <v>0</v>
      </c>
      <c r="E108" s="260">
        <v>0</v>
      </c>
      <c r="F108" s="260">
        <v>0</v>
      </c>
      <c r="G108" s="261">
        <v>0</v>
      </c>
      <c r="H108" s="262">
        <v>0</v>
      </c>
      <c r="I108" s="262">
        <v>0</v>
      </c>
      <c r="J108" s="263">
        <v>0</v>
      </c>
      <c r="K108" s="71"/>
      <c r="M108" s="302"/>
      <c r="N108" s="309"/>
      <c r="P108" s="304"/>
      <c r="AA108" s="295"/>
    </row>
    <row r="109" spans="2:27" ht="20.25" customHeight="1">
      <c r="B109" s="83" t="s">
        <v>510</v>
      </c>
      <c r="C109" s="292">
        <v>2402</v>
      </c>
      <c r="D109" s="260">
        <v>5.9804219186351815E-2</v>
      </c>
      <c r="E109" s="260">
        <v>0.33616037992908232</v>
      </c>
      <c r="F109" s="260">
        <v>0.18170583656971068</v>
      </c>
      <c r="G109" s="261">
        <v>7.0949999999999998</v>
      </c>
      <c r="H109" s="262">
        <v>0</v>
      </c>
      <c r="I109" s="262">
        <v>2.0299562123591657</v>
      </c>
      <c r="J109" s="263">
        <v>2.4318169504341092</v>
      </c>
      <c r="K109" s="71"/>
      <c r="M109" s="302"/>
      <c r="N109" s="309"/>
      <c r="P109" s="304"/>
      <c r="AA109" s="295"/>
    </row>
    <row r="110" spans="2:27" ht="20.25" customHeight="1">
      <c r="B110" s="83" t="s">
        <v>510</v>
      </c>
      <c r="C110" s="292">
        <v>2403</v>
      </c>
      <c r="D110" s="260">
        <v>2.3489278878001122E-2</v>
      </c>
      <c r="E110" s="260">
        <v>0.33652059346116348</v>
      </c>
      <c r="F110" s="260">
        <v>0.17693513458284427</v>
      </c>
      <c r="G110" s="261">
        <v>5.8769999999999998</v>
      </c>
      <c r="H110" s="262">
        <v>2.768937943393494E-2</v>
      </c>
      <c r="I110" s="262">
        <v>1.4121583511306819</v>
      </c>
      <c r="J110" s="263">
        <v>2.6024408153441621</v>
      </c>
      <c r="K110" s="71"/>
      <c r="M110" s="302"/>
      <c r="N110" s="309"/>
      <c r="P110" s="304"/>
      <c r="AA110" s="295"/>
    </row>
    <row r="111" spans="2:27" ht="20.25" customHeight="1">
      <c r="B111" s="83" t="s">
        <v>510</v>
      </c>
      <c r="C111" s="292">
        <v>2404</v>
      </c>
      <c r="D111" s="84">
        <v>1.980824059687324E-2</v>
      </c>
      <c r="E111" s="84">
        <v>0.33462652399127912</v>
      </c>
      <c r="F111" s="84">
        <v>0.17822945952480418</v>
      </c>
      <c r="G111" s="85">
        <v>6.0549999999999997</v>
      </c>
      <c r="H111" s="86">
        <v>0</v>
      </c>
      <c r="I111" s="86">
        <v>1.729652982730167</v>
      </c>
      <c r="J111" s="87">
        <v>2.5767459570802806</v>
      </c>
      <c r="K111" s="71"/>
      <c r="M111" s="302"/>
      <c r="N111" s="309"/>
      <c r="P111" s="304"/>
      <c r="AA111" s="295"/>
    </row>
    <row r="112" spans="2:27" ht="20.25" customHeight="1">
      <c r="B112" s="83" t="s">
        <v>510</v>
      </c>
      <c r="C112" s="292">
        <v>2405</v>
      </c>
      <c r="D112" s="84">
        <v>1.9535692656614301E-2</v>
      </c>
      <c r="E112" s="84">
        <v>0.33929963028992255</v>
      </c>
      <c r="F112" s="84">
        <v>0.18755220786532792</v>
      </c>
      <c r="G112" s="85">
        <v>6.4530000000000003</v>
      </c>
      <c r="H112" s="86">
        <v>0</v>
      </c>
      <c r="I112" s="86">
        <v>2.063442758439757</v>
      </c>
      <c r="J112" s="87">
        <v>2.5286518508027851</v>
      </c>
      <c r="K112" s="71"/>
      <c r="M112" s="302"/>
      <c r="N112" s="309"/>
      <c r="P112" s="304"/>
      <c r="AA112" s="295"/>
    </row>
    <row r="113" spans="2:27" ht="20.25" customHeight="1">
      <c r="B113" s="83" t="s">
        <v>510</v>
      </c>
      <c r="C113" s="292">
        <v>2406</v>
      </c>
      <c r="D113" s="84">
        <v>0</v>
      </c>
      <c r="E113" s="84">
        <v>0</v>
      </c>
      <c r="F113" s="84">
        <v>0</v>
      </c>
      <c r="G113" s="85">
        <v>0</v>
      </c>
      <c r="H113" s="86">
        <v>0</v>
      </c>
      <c r="I113" s="86">
        <v>0</v>
      </c>
      <c r="J113" s="87">
        <v>0</v>
      </c>
      <c r="K113" s="71"/>
      <c r="M113" s="302"/>
      <c r="N113" s="309"/>
      <c r="P113" s="304"/>
      <c r="AA113" s="295"/>
    </row>
    <row r="114" spans="2:27" ht="20.25" customHeight="1">
      <c r="B114" s="83" t="s">
        <v>510</v>
      </c>
      <c r="C114" s="292">
        <v>2407</v>
      </c>
      <c r="D114" s="84">
        <v>3.1434249410028266E-2</v>
      </c>
      <c r="E114" s="84">
        <v>0.345154437918131</v>
      </c>
      <c r="F114" s="84">
        <v>0.1632952023955708</v>
      </c>
      <c r="G114" s="85">
        <v>8.0679999999999996</v>
      </c>
      <c r="H114" s="86">
        <v>4.3085805381417097E-2</v>
      </c>
      <c r="I114" s="86">
        <v>0.99097352377259318</v>
      </c>
      <c r="J114" s="87">
        <v>2.2491351157539752</v>
      </c>
      <c r="K114" s="71"/>
      <c r="M114" s="302"/>
      <c r="N114" s="309"/>
      <c r="P114" s="304"/>
      <c r="AA114" s="295"/>
    </row>
    <row r="115" spans="2:27" ht="20.25" customHeight="1">
      <c r="B115" s="83" t="s">
        <v>510</v>
      </c>
      <c r="C115" s="292">
        <v>2408</v>
      </c>
      <c r="D115" s="84">
        <v>4.2372182811516335E-2</v>
      </c>
      <c r="E115" s="84">
        <v>0.36307599051899253</v>
      </c>
      <c r="F115" s="84">
        <v>0.14350783053597055</v>
      </c>
      <c r="G115" s="85">
        <v>10.147</v>
      </c>
      <c r="H115" s="86">
        <v>0</v>
      </c>
      <c r="I115" s="86">
        <v>2.2228115055843265</v>
      </c>
      <c r="J115" s="87">
        <v>2.0140969190675992</v>
      </c>
      <c r="K115" s="71"/>
      <c r="M115" s="302"/>
      <c r="N115" s="309"/>
      <c r="P115" s="304"/>
      <c r="AA115" s="295"/>
    </row>
    <row r="116" spans="2:27" ht="20.25" customHeight="1">
      <c r="B116" s="83" t="s">
        <v>510</v>
      </c>
      <c r="C116" s="292">
        <v>2409</v>
      </c>
      <c r="D116" s="84">
        <v>2.9404055076837406E-2</v>
      </c>
      <c r="E116" s="84">
        <v>0.36148208881127231</v>
      </c>
      <c r="F116" s="84">
        <v>0.16564220457077999</v>
      </c>
      <c r="G116" s="85">
        <v>9.4979999999999993</v>
      </c>
      <c r="H116" s="86">
        <v>2.9526239673935827E-2</v>
      </c>
      <c r="I116" s="86">
        <v>1.5944169423925347</v>
      </c>
      <c r="J116" s="87">
        <v>2.1011314583640943</v>
      </c>
      <c r="K116" s="71"/>
      <c r="M116" s="302"/>
      <c r="N116" s="309"/>
      <c r="P116" s="304"/>
      <c r="AA116" s="295"/>
    </row>
    <row r="117" spans="2:27" ht="20.25" customHeight="1">
      <c r="B117" s="83" t="s">
        <v>510</v>
      </c>
      <c r="C117" s="292">
        <v>2410</v>
      </c>
      <c r="D117" s="260">
        <v>0</v>
      </c>
      <c r="E117" s="260">
        <v>0</v>
      </c>
      <c r="F117" s="260">
        <v>0</v>
      </c>
      <c r="G117" s="261">
        <v>0</v>
      </c>
      <c r="H117" s="262">
        <v>0</v>
      </c>
      <c r="I117" s="262">
        <v>0</v>
      </c>
      <c r="J117" s="263">
        <v>0</v>
      </c>
      <c r="K117" s="71"/>
      <c r="M117" s="302"/>
      <c r="N117" s="309"/>
      <c r="P117" s="304"/>
      <c r="AA117" s="295"/>
    </row>
    <row r="118" spans="2:27" ht="20.25" customHeight="1">
      <c r="B118" s="83" t="s">
        <v>510</v>
      </c>
      <c r="C118" s="292">
        <v>2411</v>
      </c>
      <c r="D118" s="260">
        <v>0</v>
      </c>
      <c r="E118" s="260">
        <v>0</v>
      </c>
      <c r="F118" s="260">
        <v>0</v>
      </c>
      <c r="G118" s="261">
        <v>0</v>
      </c>
      <c r="H118" s="262">
        <v>0</v>
      </c>
      <c r="I118" s="262">
        <v>0</v>
      </c>
      <c r="J118" s="263">
        <v>0</v>
      </c>
      <c r="K118" s="71"/>
      <c r="M118" s="302"/>
      <c r="N118" s="309"/>
      <c r="P118" s="304"/>
      <c r="AA118" s="295"/>
    </row>
    <row r="119" spans="2:27" ht="20.25" customHeight="1">
      <c r="B119" s="83" t="s">
        <v>510</v>
      </c>
      <c r="C119" s="292">
        <v>2412</v>
      </c>
      <c r="D119" s="260">
        <v>2.9002463683858917E-2</v>
      </c>
      <c r="E119" s="260">
        <v>0.37263619426561423</v>
      </c>
      <c r="F119" s="260">
        <v>0.17188918158010863</v>
      </c>
      <c r="G119" s="261">
        <v>8.3529999999999998</v>
      </c>
      <c r="H119" s="262">
        <v>0</v>
      </c>
      <c r="I119" s="262">
        <v>2.3894908650149631</v>
      </c>
      <c r="J119" s="263">
        <v>2.3450376063525002</v>
      </c>
      <c r="K119" s="71"/>
      <c r="M119" s="302"/>
      <c r="N119" s="309"/>
      <c r="P119" s="304"/>
      <c r="AA119" s="295"/>
    </row>
    <row r="120" spans="2:27" ht="20.25" customHeight="1">
      <c r="B120" s="83" t="s">
        <v>510</v>
      </c>
      <c r="C120" s="292">
        <v>2501</v>
      </c>
      <c r="D120" s="260">
        <v>2.8720372492787399E-2</v>
      </c>
      <c r="E120" s="260">
        <v>0.36673892293082944</v>
      </c>
      <c r="F120" s="260">
        <v>0.16017810812270636</v>
      </c>
      <c r="G120" s="261">
        <v>8.0500000000000007</v>
      </c>
      <c r="H120" s="262">
        <v>3.1042269016028363E-2</v>
      </c>
      <c r="I120" s="262">
        <v>1.6452402578495033</v>
      </c>
      <c r="J120" s="263">
        <v>2.3741298064238454</v>
      </c>
      <c r="K120" s="71"/>
      <c r="M120" s="302"/>
      <c r="N120" s="309"/>
      <c r="P120" s="304"/>
      <c r="AA120" s="295"/>
    </row>
    <row r="121" spans="2:27" ht="20.25" customHeight="1">
      <c r="B121" s="83" t="s">
        <v>510</v>
      </c>
      <c r="C121" s="292">
        <v>2502</v>
      </c>
      <c r="D121" s="260">
        <v>2.7769030170141682E-2</v>
      </c>
      <c r="E121" s="260">
        <v>0.36463446879608807</v>
      </c>
      <c r="F121" s="260">
        <v>0.15188843581155337</v>
      </c>
      <c r="G121" s="261">
        <v>7.94</v>
      </c>
      <c r="H121" s="262">
        <v>6.5610555426156958E-2</v>
      </c>
      <c r="I121" s="262">
        <v>1.705874441080081</v>
      </c>
      <c r="J121" s="263">
        <v>2.3838734727808353</v>
      </c>
      <c r="K121" s="71" t="s">
        <v>68</v>
      </c>
      <c r="M121" s="302"/>
      <c r="N121" s="309"/>
      <c r="P121" s="304"/>
      <c r="AA121" s="295"/>
    </row>
    <row r="122" spans="2:27" ht="20.25" customHeight="1">
      <c r="B122" s="83" t="s">
        <v>122</v>
      </c>
      <c r="C122" s="292">
        <v>2401</v>
      </c>
      <c r="D122" s="260">
        <v>1.3192512730651118E-2</v>
      </c>
      <c r="E122" s="260">
        <v>0.56739421804038215</v>
      </c>
      <c r="F122" s="260">
        <v>0.31325208524488063</v>
      </c>
      <c r="G122" s="261">
        <v>12.152200000000001</v>
      </c>
      <c r="H122" s="262">
        <v>2.8178290005613031</v>
      </c>
      <c r="I122" s="262">
        <v>2.1905021062757575</v>
      </c>
      <c r="J122" s="263">
        <v>3.3550942837653057</v>
      </c>
      <c r="K122" s="71"/>
      <c r="M122" s="302"/>
      <c r="N122" s="309"/>
      <c r="P122" s="304"/>
      <c r="AA122" s="295"/>
    </row>
    <row r="123" spans="2:27" ht="20.25" customHeight="1">
      <c r="B123" s="83" t="s">
        <v>122</v>
      </c>
      <c r="C123" s="292">
        <v>2402</v>
      </c>
      <c r="D123" s="260">
        <v>1.1034728613428572E-2</v>
      </c>
      <c r="E123" s="260">
        <v>0.57036745804136446</v>
      </c>
      <c r="F123" s="260">
        <v>0.32994568996559337</v>
      </c>
      <c r="G123" s="261">
        <v>11.4176</v>
      </c>
      <c r="H123" s="262">
        <v>3.6403003039071087</v>
      </c>
      <c r="I123" s="262">
        <v>2.4635790273256708</v>
      </c>
      <c r="J123" s="263">
        <v>3.4229265700701634</v>
      </c>
      <c r="K123" s="71"/>
      <c r="M123" s="302"/>
      <c r="N123" s="309"/>
      <c r="P123" s="304"/>
      <c r="AA123" s="295"/>
    </row>
    <row r="124" spans="2:27" ht="20.25" customHeight="1">
      <c r="B124" s="83" t="s">
        <v>122</v>
      </c>
      <c r="C124" s="292">
        <v>2403</v>
      </c>
      <c r="D124" s="84">
        <v>1.0114033666710938E-2</v>
      </c>
      <c r="E124" s="84">
        <v>0.57392774404380187</v>
      </c>
      <c r="F124" s="84">
        <v>0.34635526584245724</v>
      </c>
      <c r="G124" s="85">
        <v>11.475200000000001</v>
      </c>
      <c r="H124" s="86">
        <v>4.4287496169216105</v>
      </c>
      <c r="I124" s="86">
        <v>2.6707726697466199</v>
      </c>
      <c r="J124" s="87">
        <v>3.4691034368173885</v>
      </c>
      <c r="K124" s="71"/>
      <c r="M124" s="302"/>
      <c r="N124" s="309"/>
      <c r="P124" s="304"/>
      <c r="AA124" s="295"/>
    </row>
    <row r="125" spans="2:27" ht="20.25" customHeight="1">
      <c r="B125" s="83" t="s">
        <v>122</v>
      </c>
      <c r="C125" s="292">
        <v>2404</v>
      </c>
      <c r="D125" s="84">
        <v>1.1943155183649299E-2</v>
      </c>
      <c r="E125" s="84">
        <v>0.569743643437567</v>
      </c>
      <c r="F125" s="84">
        <v>0.35128227029528819</v>
      </c>
      <c r="G125" s="85">
        <v>11.407799999999998</v>
      </c>
      <c r="H125" s="86">
        <v>5.4191451134084918</v>
      </c>
      <c r="I125" s="86">
        <v>3.3458410264916121</v>
      </c>
      <c r="J125" s="87">
        <v>3.4645471908751913</v>
      </c>
      <c r="K125" s="71"/>
      <c r="M125" s="302"/>
      <c r="N125" s="309"/>
      <c r="P125" s="304"/>
      <c r="AA125" s="295"/>
    </row>
    <row r="126" spans="2:27" ht="20.25" customHeight="1">
      <c r="B126" s="83" t="s">
        <v>122</v>
      </c>
      <c r="C126" s="292">
        <v>2405</v>
      </c>
      <c r="D126" s="84">
        <v>1.1681474749979838E-2</v>
      </c>
      <c r="E126" s="84">
        <v>0.56776981487790323</v>
      </c>
      <c r="F126" s="84">
        <v>0.31436669553073565</v>
      </c>
      <c r="G126" s="85">
        <v>12.384400000000001</v>
      </c>
      <c r="H126" s="86">
        <v>7.6795947741465556</v>
      </c>
      <c r="I126" s="86">
        <v>2.4987338220357449</v>
      </c>
      <c r="J126" s="87">
        <v>3.2924836050437047</v>
      </c>
      <c r="K126" s="71"/>
      <c r="M126" s="302"/>
      <c r="N126" s="309"/>
      <c r="P126" s="304"/>
      <c r="AA126" s="295"/>
    </row>
    <row r="127" spans="2:27" ht="20.25" customHeight="1">
      <c r="B127" s="83" t="s">
        <v>122</v>
      </c>
      <c r="C127" s="292">
        <v>2406</v>
      </c>
      <c r="D127" s="84">
        <v>1.4613803103571018E-2</v>
      </c>
      <c r="E127" s="84">
        <v>0.56032471926486183</v>
      </c>
      <c r="F127" s="84">
        <v>0.2574524029594365</v>
      </c>
      <c r="G127" s="85">
        <v>13.408799999999999</v>
      </c>
      <c r="H127" s="86">
        <v>5.7433444789577432</v>
      </c>
      <c r="I127" s="86">
        <v>1.8821287766197172</v>
      </c>
      <c r="J127" s="87">
        <v>3.0547710429386288</v>
      </c>
      <c r="K127" s="71"/>
      <c r="M127" s="302"/>
      <c r="N127" s="309"/>
      <c r="P127" s="304"/>
      <c r="AA127" s="295"/>
    </row>
    <row r="128" spans="2:27" ht="20.25" customHeight="1">
      <c r="B128" s="83" t="s">
        <v>122</v>
      </c>
      <c r="C128" s="292">
        <v>2407</v>
      </c>
      <c r="D128" s="84">
        <v>1.6147564261448949E-2</v>
      </c>
      <c r="E128" s="84">
        <v>0.55053288404672529</v>
      </c>
      <c r="F128" s="84">
        <v>0.23207449141998146</v>
      </c>
      <c r="G128" s="85">
        <v>13.2608</v>
      </c>
      <c r="H128" s="86">
        <v>1.1645314981647814</v>
      </c>
      <c r="I128" s="86">
        <v>1.0369875721753055</v>
      </c>
      <c r="J128" s="87">
        <v>3.0627827039850648</v>
      </c>
      <c r="K128" s="71"/>
      <c r="M128" s="302"/>
      <c r="N128" s="309"/>
      <c r="P128" s="304"/>
      <c r="AA128" s="295"/>
    </row>
    <row r="129" spans="2:27" ht="20.25" customHeight="1">
      <c r="B129" s="83" t="s">
        <v>122</v>
      </c>
      <c r="C129" s="292">
        <v>2408</v>
      </c>
      <c r="D129" s="84">
        <v>1.6431362930387022E-2</v>
      </c>
      <c r="E129" s="84">
        <v>0.55003295679707354</v>
      </c>
      <c r="F129" s="84">
        <v>0.2092467739426328</v>
      </c>
      <c r="G129" s="85">
        <v>14.226999999999999</v>
      </c>
      <c r="H129" s="86">
        <v>0.62328826280784244</v>
      </c>
      <c r="I129" s="86">
        <v>1.1320950079571015</v>
      </c>
      <c r="J129" s="87">
        <v>2.9092365444408506</v>
      </c>
      <c r="K129" s="71"/>
      <c r="M129" s="302"/>
      <c r="N129" s="309"/>
      <c r="P129" s="304"/>
      <c r="AA129" s="295"/>
    </row>
    <row r="130" spans="2:27" ht="20.25" customHeight="1">
      <c r="B130" s="83" t="s">
        <v>122</v>
      </c>
      <c r="C130" s="292">
        <v>2409</v>
      </c>
      <c r="D130" s="260">
        <v>1.8878936825130893E-2</v>
      </c>
      <c r="E130" s="260">
        <v>0.54991899834663127</v>
      </c>
      <c r="F130" s="260">
        <v>0.24097625636257294</v>
      </c>
      <c r="G130" s="261">
        <v>13.609399999999999</v>
      </c>
      <c r="H130" s="262">
        <v>1.0223235118412186</v>
      </c>
      <c r="I130" s="262">
        <v>1.7038725197353641</v>
      </c>
      <c r="J130" s="263">
        <v>3.0271491659924585</v>
      </c>
      <c r="K130" s="71"/>
      <c r="M130" s="302"/>
      <c r="N130" s="309"/>
      <c r="P130" s="304"/>
      <c r="AA130" s="295"/>
    </row>
    <row r="131" spans="2:27" ht="20.25" customHeight="1">
      <c r="B131" s="83" t="s">
        <v>122</v>
      </c>
      <c r="C131" s="292">
        <v>2410</v>
      </c>
      <c r="D131" s="260">
        <v>1.7550889241210541E-2</v>
      </c>
      <c r="E131" s="260">
        <v>0.55292892843848807</v>
      </c>
      <c r="F131" s="260">
        <v>0.30880637052098814</v>
      </c>
      <c r="G131" s="261">
        <v>11.1182</v>
      </c>
      <c r="H131" s="262">
        <v>2.1112737718674857</v>
      </c>
      <c r="I131" s="262">
        <v>1.9679156762468542</v>
      </c>
      <c r="J131" s="263">
        <v>3.4686627321275956</v>
      </c>
      <c r="K131" s="71"/>
      <c r="M131" s="302"/>
      <c r="N131" s="309"/>
      <c r="P131" s="304"/>
      <c r="AA131" s="295"/>
    </row>
    <row r="132" spans="2:27" ht="20.25" customHeight="1">
      <c r="B132" s="83" t="s">
        <v>122</v>
      </c>
      <c r="C132" s="292">
        <v>2411</v>
      </c>
      <c r="D132" s="260">
        <v>1.6009359336258716E-2</v>
      </c>
      <c r="E132" s="260">
        <v>0.5422021138044798</v>
      </c>
      <c r="F132" s="260">
        <v>0.33076177147745084</v>
      </c>
      <c r="G132" s="261">
        <v>9.6414000000000009</v>
      </c>
      <c r="H132" s="262">
        <v>1.3807655748024461</v>
      </c>
      <c r="I132" s="262">
        <v>1.1506379790020385</v>
      </c>
      <c r="J132" s="263">
        <v>3.6932146582474989</v>
      </c>
      <c r="K132" s="71"/>
      <c r="M132" s="302"/>
      <c r="N132" s="309"/>
      <c r="P132" s="304"/>
      <c r="AA132" s="295"/>
    </row>
    <row r="133" spans="2:27" ht="20.25" customHeight="1">
      <c r="B133" s="83" t="s">
        <v>122</v>
      </c>
      <c r="C133" s="292">
        <v>2412</v>
      </c>
      <c r="D133" s="260">
        <v>1.8011056645240806E-2</v>
      </c>
      <c r="E133" s="260">
        <v>0.54121708552118941</v>
      </c>
      <c r="F133" s="260">
        <v>0.32095039977898893</v>
      </c>
      <c r="G133" s="261">
        <v>9.8102</v>
      </c>
      <c r="H133" s="262">
        <v>0.72758168787657784</v>
      </c>
      <c r="I133" s="262">
        <v>1.0859428177262356</v>
      </c>
      <c r="J133" s="263">
        <v>3.596676177252319</v>
      </c>
      <c r="K133" s="71"/>
      <c r="M133" s="302"/>
      <c r="N133" s="309"/>
      <c r="P133" s="304"/>
      <c r="AA133" s="295"/>
    </row>
    <row r="134" spans="2:27" ht="20.25" customHeight="1">
      <c r="B134" s="83" t="s">
        <v>122</v>
      </c>
      <c r="C134" s="292">
        <v>2501</v>
      </c>
      <c r="D134" s="260">
        <v>2.0229443146990614E-2</v>
      </c>
      <c r="E134" s="260">
        <v>0.55447780932939394</v>
      </c>
      <c r="F134" s="260">
        <v>0.3086465022966004</v>
      </c>
      <c r="G134" s="261">
        <v>10.090599999999998</v>
      </c>
      <c r="H134" s="262">
        <v>0.76774886407544929</v>
      </c>
      <c r="I134" s="262">
        <v>0.819314086289472</v>
      </c>
      <c r="J134" s="263">
        <v>3.650004423012295</v>
      </c>
      <c r="K134" s="71"/>
      <c r="M134" s="302"/>
      <c r="N134" s="309"/>
      <c r="P134" s="304"/>
      <c r="AA134" s="295"/>
    </row>
    <row r="135" spans="2:27" ht="20.25" customHeight="1">
      <c r="B135" s="83" t="s">
        <v>122</v>
      </c>
      <c r="C135" s="292">
        <v>2502</v>
      </c>
      <c r="D135" s="260">
        <v>2.6967946349945957E-2</v>
      </c>
      <c r="E135" s="260">
        <v>0.54420838793803006</v>
      </c>
      <c r="F135" s="260">
        <v>0.30212791226622637</v>
      </c>
      <c r="G135" s="261">
        <v>10.104800000000001</v>
      </c>
      <c r="H135" s="262">
        <v>0.98739156597938194</v>
      </c>
      <c r="I135" s="262">
        <v>0.60495117070567761</v>
      </c>
      <c r="J135" s="263">
        <v>3.6241288276646229</v>
      </c>
      <c r="K135" s="71" t="s">
        <v>69</v>
      </c>
      <c r="M135" s="302"/>
      <c r="N135" s="309"/>
      <c r="P135" s="304"/>
      <c r="AA135" s="295"/>
    </row>
    <row r="136" spans="2:27" ht="20.25" customHeight="1">
      <c r="B136" s="83" t="s">
        <v>126</v>
      </c>
      <c r="C136" s="292">
        <v>2401</v>
      </c>
      <c r="D136" s="260">
        <v>3.9877514970920715E-2</v>
      </c>
      <c r="E136" s="260">
        <v>0.43665336854570763</v>
      </c>
      <c r="F136" s="260">
        <v>0.37486173441554727</v>
      </c>
      <c r="G136" s="261">
        <v>6.3310000000000004</v>
      </c>
      <c r="H136" s="262">
        <v>2.147449131827758</v>
      </c>
      <c r="I136" s="262">
        <v>1.4693073007242556</v>
      </c>
      <c r="J136" s="263">
        <v>3.9398494008540781</v>
      </c>
      <c r="K136" s="71"/>
      <c r="M136" s="302"/>
      <c r="N136" s="309"/>
      <c r="P136" s="304"/>
      <c r="AA136" s="295"/>
    </row>
    <row r="137" spans="2:27" ht="20.25" customHeight="1">
      <c r="B137" s="83" t="s">
        <v>126</v>
      </c>
      <c r="C137" s="292">
        <v>2402</v>
      </c>
      <c r="D137" s="84">
        <v>4.5193296587440528E-2</v>
      </c>
      <c r="E137" s="84">
        <v>0.37746910111237691</v>
      </c>
      <c r="F137" s="84">
        <v>0.39702968032590541</v>
      </c>
      <c r="G137" s="85">
        <v>4.33</v>
      </c>
      <c r="H137" s="86">
        <v>0.4413670018782172</v>
      </c>
      <c r="I137" s="86">
        <v>0.78242332151138505</v>
      </c>
      <c r="J137" s="87">
        <v>4.6446487916445935</v>
      </c>
      <c r="K137" s="71"/>
      <c r="M137" s="302"/>
      <c r="N137" s="309"/>
      <c r="P137" s="304"/>
      <c r="AA137" s="295"/>
    </row>
    <row r="138" spans="2:27" ht="20.25" customHeight="1">
      <c r="B138" s="83" t="s">
        <v>126</v>
      </c>
      <c r="C138" s="292">
        <v>2403</v>
      </c>
      <c r="D138" s="84">
        <v>5.0533090964083406E-2</v>
      </c>
      <c r="E138" s="84">
        <v>0.35568622217370571</v>
      </c>
      <c r="F138" s="84">
        <v>0.41841152241255991</v>
      </c>
      <c r="G138" s="85">
        <v>3.5895000000000001</v>
      </c>
      <c r="H138" s="86">
        <v>0.57382151645151069</v>
      </c>
      <c r="I138" s="86">
        <v>0.73640427944610543</v>
      </c>
      <c r="J138" s="87">
        <v>4.9776984040841432</v>
      </c>
      <c r="K138" s="71"/>
      <c r="M138" s="302"/>
      <c r="N138" s="309"/>
      <c r="P138" s="304"/>
      <c r="AA138" s="295"/>
    </row>
    <row r="139" spans="2:27" ht="20.25" customHeight="1">
      <c r="B139" s="83" t="s">
        <v>126</v>
      </c>
      <c r="C139" s="292">
        <v>2404</v>
      </c>
      <c r="D139" s="84">
        <v>5.0852702730536763E-2</v>
      </c>
      <c r="E139" s="84">
        <v>0.32777636381053166</v>
      </c>
      <c r="F139" s="84">
        <v>0.44418503020436789</v>
      </c>
      <c r="G139" s="85">
        <v>2.8839999999999999</v>
      </c>
      <c r="H139" s="86">
        <v>0.65305584098497083</v>
      </c>
      <c r="I139" s="86">
        <v>0.65305584098497083</v>
      </c>
      <c r="J139" s="87">
        <v>5.3313839666396889</v>
      </c>
      <c r="K139" s="71"/>
      <c r="M139" s="302"/>
      <c r="N139" s="309"/>
      <c r="P139" s="304"/>
      <c r="AA139" s="295"/>
    </row>
    <row r="140" spans="2:27" ht="20.25" customHeight="1">
      <c r="B140" s="83" t="s">
        <v>126</v>
      </c>
      <c r="C140" s="292">
        <v>2405</v>
      </c>
      <c r="D140" s="84">
        <v>4.9381503966214019E-2</v>
      </c>
      <c r="E140" s="84">
        <v>0.33199406568986639</v>
      </c>
      <c r="F140" s="84">
        <v>0.39056705311906825</v>
      </c>
      <c r="G140" s="85">
        <v>4.0969999999999995</v>
      </c>
      <c r="H140" s="86">
        <v>1.0503189396326482</v>
      </c>
      <c r="I140" s="86">
        <v>1.1369431820765779</v>
      </c>
      <c r="J140" s="87">
        <v>4.7883099429879783</v>
      </c>
      <c r="K140" s="71"/>
      <c r="M140" s="302"/>
      <c r="N140" s="309"/>
      <c r="P140" s="304"/>
      <c r="AA140" s="295"/>
    </row>
    <row r="141" spans="2:27" ht="20.25" customHeight="1">
      <c r="B141" s="83" t="s">
        <v>126</v>
      </c>
      <c r="C141" s="292">
        <v>2406</v>
      </c>
      <c r="D141" s="84">
        <v>6.613154239901739E-2</v>
      </c>
      <c r="E141" s="84">
        <v>0.32911451680100268</v>
      </c>
      <c r="F141" s="84">
        <v>0.31758903301710578</v>
      </c>
      <c r="G141" s="85">
        <v>5.98</v>
      </c>
      <c r="H141" s="86">
        <v>3.1081486292765685</v>
      </c>
      <c r="I141" s="86">
        <v>0.78699917215656712</v>
      </c>
      <c r="J141" s="87">
        <v>4.1122282105525336</v>
      </c>
      <c r="K141" s="71"/>
      <c r="M141" s="302"/>
      <c r="N141" s="309"/>
      <c r="P141" s="304"/>
      <c r="AA141" s="295"/>
    </row>
    <row r="142" spans="2:27" ht="20.25" customHeight="1">
      <c r="B142" s="83" t="s">
        <v>126</v>
      </c>
      <c r="C142" s="292">
        <v>2407</v>
      </c>
      <c r="D142" s="84">
        <v>6.7201394642430703E-2</v>
      </c>
      <c r="E142" s="84">
        <v>0.33839269850226689</v>
      </c>
      <c r="F142" s="84">
        <v>0.28896433963183016</v>
      </c>
      <c r="G142" s="85">
        <v>6.8140000000000001</v>
      </c>
      <c r="H142" s="86">
        <v>0.2092565988117269</v>
      </c>
      <c r="I142" s="86">
        <v>0.33290822538229281</v>
      </c>
      <c r="J142" s="87">
        <v>3.8745138158481471</v>
      </c>
      <c r="K142" s="71"/>
      <c r="M142" s="302"/>
      <c r="N142" s="309"/>
      <c r="P142" s="304"/>
      <c r="AA142" s="295"/>
    </row>
    <row r="143" spans="2:27" ht="20.25" customHeight="1">
      <c r="B143" s="83" t="s">
        <v>126</v>
      </c>
      <c r="C143" s="292">
        <v>2408</v>
      </c>
      <c r="D143" s="260">
        <v>4.9742567640722317E-2</v>
      </c>
      <c r="E143" s="260">
        <v>0.37610441310661524</v>
      </c>
      <c r="F143" s="260">
        <v>0.25600828495393185</v>
      </c>
      <c r="G143" s="261">
        <v>7.9059999999999997</v>
      </c>
      <c r="H143" s="262">
        <v>0.57930508344666909</v>
      </c>
      <c r="I143" s="262">
        <v>0.60158604819461792</v>
      </c>
      <c r="J143" s="263">
        <v>3.5115357652537496</v>
      </c>
      <c r="K143" s="71"/>
      <c r="M143" s="302"/>
      <c r="N143" s="309"/>
      <c r="P143" s="304"/>
      <c r="AA143" s="295"/>
    </row>
    <row r="144" spans="2:27" ht="20.25" customHeight="1">
      <c r="B144" s="83" t="s">
        <v>126</v>
      </c>
      <c r="C144" s="292">
        <v>2409</v>
      </c>
      <c r="D144" s="84">
        <v>3.8414208379909068E-2</v>
      </c>
      <c r="E144" s="84">
        <v>0.41709019838902689</v>
      </c>
      <c r="F144" s="84">
        <v>0.25065349776512236</v>
      </c>
      <c r="G144" s="85">
        <v>7.9690000000000003</v>
      </c>
      <c r="H144" s="86">
        <v>0.81230300201660022</v>
      </c>
      <c r="I144" s="86">
        <v>0.83551165921707449</v>
      </c>
      <c r="J144" s="87">
        <v>3.5856211891607601</v>
      </c>
      <c r="K144" s="71"/>
      <c r="M144" s="302"/>
      <c r="N144" s="309"/>
      <c r="P144" s="304"/>
      <c r="AA144" s="295"/>
    </row>
    <row r="145" spans="2:27" ht="20.25" customHeight="1">
      <c r="B145" s="83" t="s">
        <v>126</v>
      </c>
      <c r="C145" s="292">
        <v>2410</v>
      </c>
      <c r="D145" s="84">
        <v>4.9378031664563712E-2</v>
      </c>
      <c r="E145" s="84">
        <v>0.34046905813325318</v>
      </c>
      <c r="F145" s="84">
        <v>0.39719621351905754</v>
      </c>
      <c r="G145" s="85">
        <v>3.7454999999999998</v>
      </c>
      <c r="H145" s="86">
        <v>0.37972869361286571</v>
      </c>
      <c r="I145" s="86">
        <v>0.40142747610502949</v>
      </c>
      <c r="J145" s="87">
        <v>4.9740598531598161</v>
      </c>
      <c r="K145" s="71"/>
      <c r="M145" s="302"/>
      <c r="N145" s="309"/>
      <c r="P145" s="304"/>
      <c r="AA145" s="295"/>
    </row>
    <row r="146" spans="2:27" ht="20.25" customHeight="1">
      <c r="B146" s="83" t="s">
        <v>126</v>
      </c>
      <c r="C146" s="292">
        <v>2411</v>
      </c>
      <c r="D146" s="84">
        <v>5.0080301362883918E-2</v>
      </c>
      <c r="E146" s="84">
        <v>0.34796917447270198</v>
      </c>
      <c r="F146" s="84">
        <v>0.39990308537605218</v>
      </c>
      <c r="G146" s="85">
        <v>3.8454999999999999</v>
      </c>
      <c r="H146" s="86">
        <v>0.48848096747889114</v>
      </c>
      <c r="I146" s="86">
        <v>0.37992964137247087</v>
      </c>
      <c r="J146" s="87">
        <v>4.922952286186689</v>
      </c>
      <c r="K146" s="71"/>
      <c r="M146" s="302"/>
      <c r="N146" s="309"/>
      <c r="P146" s="304"/>
      <c r="AA146" s="295"/>
    </row>
    <row r="147" spans="2:27" ht="20.25" customHeight="1">
      <c r="B147" s="83" t="s">
        <v>126</v>
      </c>
      <c r="C147" s="292">
        <v>2412</v>
      </c>
      <c r="D147" s="84">
        <v>5.3939733726507337E-2</v>
      </c>
      <c r="E147" s="84">
        <v>0.38463582826542736</v>
      </c>
      <c r="F147" s="84">
        <v>0.38106411598361017</v>
      </c>
      <c r="G147" s="85">
        <v>4.3825000000000003</v>
      </c>
      <c r="H147" s="86">
        <v>0.18534246886362363</v>
      </c>
      <c r="I147" s="86">
        <v>0.50042466593178381</v>
      </c>
      <c r="J147" s="87">
        <v>4.6094586974908367</v>
      </c>
      <c r="K147" s="71"/>
      <c r="M147" s="302"/>
      <c r="N147" s="309"/>
      <c r="P147" s="304"/>
      <c r="AA147" s="295"/>
    </row>
    <row r="148" spans="2:27" ht="20.25" customHeight="1">
      <c r="B148" s="83" t="s">
        <v>126</v>
      </c>
      <c r="C148" s="292">
        <v>2501</v>
      </c>
      <c r="D148" s="84">
        <v>5.3999465361701811E-2</v>
      </c>
      <c r="E148" s="84">
        <v>0.38904098498371109</v>
      </c>
      <c r="F148" s="84">
        <v>0.37959567436334551</v>
      </c>
      <c r="G148" s="85">
        <v>4.2244999999999999</v>
      </c>
      <c r="H148" s="86">
        <v>0.36224599763453363</v>
      </c>
      <c r="I148" s="86">
        <v>0.60056573292041104</v>
      </c>
      <c r="J148" s="87">
        <v>4.6516896233367833</v>
      </c>
      <c r="K148" s="71"/>
      <c r="M148" s="302"/>
      <c r="N148" s="309"/>
      <c r="P148" s="304"/>
      <c r="AA148" s="295"/>
    </row>
    <row r="149" spans="2:27" ht="20.25" customHeight="1">
      <c r="B149" s="83" t="s">
        <v>126</v>
      </c>
      <c r="C149" s="292">
        <v>2502</v>
      </c>
      <c r="D149" s="84">
        <v>5.7211398182063736E-2</v>
      </c>
      <c r="E149" s="84">
        <v>0.39103936193719685</v>
      </c>
      <c r="F149" s="84">
        <v>0.37610222928719816</v>
      </c>
      <c r="G149" s="85">
        <v>4.4710000000000001</v>
      </c>
      <c r="H149" s="86">
        <v>0.28252871791406109</v>
      </c>
      <c r="I149" s="86">
        <v>0.33903446149687333</v>
      </c>
      <c r="J149" s="87">
        <v>4.575550959201613</v>
      </c>
      <c r="K149" s="71" t="s">
        <v>69</v>
      </c>
      <c r="M149" s="302"/>
      <c r="N149" s="309"/>
      <c r="P149" s="304"/>
      <c r="AA149" s="295"/>
    </row>
    <row r="150" spans="2:27" ht="20.25" customHeight="1">
      <c r="B150" s="83" t="s">
        <v>120</v>
      </c>
      <c r="C150" s="292">
        <v>2401</v>
      </c>
      <c r="D150" s="84">
        <v>3.8146765211754669E-2</v>
      </c>
      <c r="E150" s="84">
        <v>0.41380924214459786</v>
      </c>
      <c r="F150" s="84">
        <v>0.1597426590997193</v>
      </c>
      <c r="G150" s="85">
        <v>10.139444444444445</v>
      </c>
      <c r="H150" s="86">
        <v>0.53217987484637186</v>
      </c>
      <c r="I150" s="86">
        <v>8.0935689299552394</v>
      </c>
      <c r="J150" s="87">
        <v>2.2798600908333797</v>
      </c>
      <c r="K150" s="71"/>
      <c r="M150" s="302"/>
      <c r="N150" s="309"/>
      <c r="P150" s="304"/>
      <c r="AA150" s="295"/>
    </row>
    <row r="151" spans="2:27" ht="20.25" customHeight="1">
      <c r="B151" s="83" t="s">
        <v>120</v>
      </c>
      <c r="C151" s="292">
        <v>2402</v>
      </c>
      <c r="D151" s="84">
        <v>2.5145568937140657E-2</v>
      </c>
      <c r="E151" s="84">
        <v>0.35954230792045483</v>
      </c>
      <c r="F151" s="84">
        <v>0.13091037741345096</v>
      </c>
      <c r="G151" s="85">
        <v>7.3527272727272726</v>
      </c>
      <c r="H151" s="86">
        <v>1.7506588361382743E-2</v>
      </c>
      <c r="I151" s="86">
        <v>2.1066261328197236</v>
      </c>
      <c r="J151" s="87">
        <v>2.5888523157362222</v>
      </c>
      <c r="K151" s="71"/>
      <c r="M151" s="302"/>
      <c r="N151" s="309"/>
      <c r="P151" s="304"/>
      <c r="AA151" s="295"/>
    </row>
    <row r="152" spans="2:27" ht="20.25" customHeight="1">
      <c r="B152" s="83" t="s">
        <v>120</v>
      </c>
      <c r="C152" s="292">
        <v>2403</v>
      </c>
      <c r="D152" s="84">
        <v>1.4653319514005116E-2</v>
      </c>
      <c r="E152" s="84">
        <v>0.36370327482705045</v>
      </c>
      <c r="F152" s="84">
        <v>0.14639090251148687</v>
      </c>
      <c r="G152" s="85">
        <v>7.2679090909090913</v>
      </c>
      <c r="H152" s="86">
        <v>2.6006555784595285E-2</v>
      </c>
      <c r="I152" s="86">
        <v>2.7332890129609648</v>
      </c>
      <c r="J152" s="87">
        <v>2.5538065567982535</v>
      </c>
      <c r="K152" s="71"/>
      <c r="M152" s="302"/>
      <c r="N152" s="309"/>
      <c r="P152" s="304"/>
      <c r="AA152" s="295"/>
    </row>
    <row r="153" spans="2:27" ht="20.25" customHeight="1">
      <c r="B153" s="83" t="s">
        <v>120</v>
      </c>
      <c r="C153" s="292">
        <v>2404</v>
      </c>
      <c r="D153" s="84">
        <v>1.174137212530948E-2</v>
      </c>
      <c r="E153" s="84">
        <v>0.36851378507241578</v>
      </c>
      <c r="F153" s="84">
        <v>0.14808280749647698</v>
      </c>
      <c r="G153" s="85">
        <v>7.8204000000000011</v>
      </c>
      <c r="H153" s="86">
        <v>1.5995118545741736E-2</v>
      </c>
      <c r="I153" s="86">
        <v>3.0934559267464516</v>
      </c>
      <c r="J153" s="87">
        <v>2.5206256921038337</v>
      </c>
      <c r="K153" s="71"/>
      <c r="M153" s="302"/>
      <c r="N153" s="309"/>
      <c r="P153" s="304"/>
      <c r="AA153" s="295"/>
    </row>
    <row r="154" spans="2:27" ht="20.25" customHeight="1">
      <c r="B154" s="83" t="s">
        <v>120</v>
      </c>
      <c r="C154" s="292">
        <v>2405</v>
      </c>
      <c r="D154" s="84">
        <v>1.1158231269521163E-2</v>
      </c>
      <c r="E154" s="84">
        <v>0.36732825975784716</v>
      </c>
      <c r="F154" s="84">
        <v>0.17313072536248478</v>
      </c>
      <c r="G154" s="85">
        <v>8.459888888888889</v>
      </c>
      <c r="H154" s="86">
        <v>2.5279830570241833E-2</v>
      </c>
      <c r="I154" s="86">
        <v>3.6041815584430497</v>
      </c>
      <c r="J154" s="87">
        <v>2.4992864096694469</v>
      </c>
      <c r="K154" s="71"/>
      <c r="M154" s="302"/>
      <c r="N154" s="309"/>
      <c r="P154" s="304"/>
      <c r="AA154" s="295"/>
    </row>
    <row r="155" spans="2:27" ht="20.25" customHeight="1">
      <c r="B155" s="83" t="s">
        <v>120</v>
      </c>
      <c r="C155" s="292">
        <v>2406</v>
      </c>
      <c r="D155" s="84">
        <v>1.3744115549265516E-2</v>
      </c>
      <c r="E155" s="84">
        <v>0.36802542563702323</v>
      </c>
      <c r="F155" s="84">
        <v>0.13399679074743334</v>
      </c>
      <c r="G155" s="85">
        <v>9.8605</v>
      </c>
      <c r="H155" s="86">
        <v>3.1880642015311739E-2</v>
      </c>
      <c r="I155" s="86">
        <v>3.6564644034484464</v>
      </c>
      <c r="J155" s="87">
        <v>2.2572965470756787</v>
      </c>
      <c r="K155" s="71"/>
      <c r="M155" s="302"/>
      <c r="N155" s="309"/>
      <c r="P155" s="304"/>
      <c r="AA155" s="295"/>
    </row>
    <row r="156" spans="2:27" ht="20.25" customHeight="1">
      <c r="B156" s="83" t="s">
        <v>120</v>
      </c>
      <c r="C156" s="292">
        <v>2407</v>
      </c>
      <c r="D156" s="84">
        <v>1.5681461557847276E-2</v>
      </c>
      <c r="E156" s="84">
        <v>0.36638468242915545</v>
      </c>
      <c r="F156" s="84">
        <v>0.13058774268809145</v>
      </c>
      <c r="G156" s="85">
        <v>10.144363636363636</v>
      </c>
      <c r="H156" s="86">
        <v>2.2754882559396377E-2</v>
      </c>
      <c r="I156" s="86">
        <v>2.9985878572715672</v>
      </c>
      <c r="J156" s="87">
        <v>2.1936647535673712</v>
      </c>
      <c r="K156" s="71"/>
      <c r="M156" s="302"/>
      <c r="N156" s="309"/>
      <c r="P156" s="304"/>
      <c r="AA156" s="295"/>
    </row>
    <row r="157" spans="2:27" ht="20.25" customHeight="1">
      <c r="B157" s="83" t="s">
        <v>120</v>
      </c>
      <c r="C157" s="292">
        <v>2408</v>
      </c>
      <c r="D157" s="84">
        <v>2.1177287665530668E-2</v>
      </c>
      <c r="E157" s="84">
        <v>0.37053259874640998</v>
      </c>
      <c r="F157" s="84">
        <v>0.12722995451642996</v>
      </c>
      <c r="G157" s="85">
        <v>11.110222222222223</v>
      </c>
      <c r="H157" s="86">
        <v>1.8978215172498501E-2</v>
      </c>
      <c r="I157" s="86">
        <v>3.9057166825001919</v>
      </c>
      <c r="J157" s="87">
        <v>2.0484137426138993</v>
      </c>
      <c r="K157" s="71"/>
      <c r="M157" s="302"/>
      <c r="N157" s="309"/>
      <c r="P157" s="304"/>
      <c r="AA157" s="295"/>
    </row>
    <row r="158" spans="2:27" ht="20.25" customHeight="1">
      <c r="B158" s="83" t="s">
        <v>120</v>
      </c>
      <c r="C158" s="292">
        <v>2409</v>
      </c>
      <c r="D158" s="84">
        <v>1.5362181244110741E-2</v>
      </c>
      <c r="E158" s="84">
        <v>0.37232396707980808</v>
      </c>
      <c r="F158" s="84">
        <v>0.14069437702237764</v>
      </c>
      <c r="G158" s="85">
        <v>10.901000000000002</v>
      </c>
      <c r="H158" s="86">
        <v>0</v>
      </c>
      <c r="I158" s="86">
        <v>3.1295010506633929</v>
      </c>
      <c r="J158" s="87">
        <v>2.16060187787058</v>
      </c>
      <c r="K158" s="71"/>
      <c r="M158" s="302"/>
      <c r="N158" s="309"/>
      <c r="P158" s="304"/>
      <c r="AA158" s="295"/>
    </row>
    <row r="159" spans="2:27" ht="20.25" customHeight="1">
      <c r="B159" s="83" t="s">
        <v>120</v>
      </c>
      <c r="C159" s="292">
        <v>2410</v>
      </c>
      <c r="D159" s="84">
        <v>1.642887076221362E-2</v>
      </c>
      <c r="E159" s="84">
        <v>0.371100941068357</v>
      </c>
      <c r="F159" s="84">
        <v>0.1462529933306311</v>
      </c>
      <c r="G159" s="85">
        <v>9.0014999999999983</v>
      </c>
      <c r="H159" s="86">
        <v>0.12450595345967461</v>
      </c>
      <c r="I159" s="86">
        <v>3.7573129955164024</v>
      </c>
      <c r="J159" s="87">
        <v>2.3749972072655776</v>
      </c>
      <c r="K159" s="71"/>
      <c r="M159" s="302"/>
      <c r="N159" s="309"/>
      <c r="P159" s="304"/>
      <c r="AA159" s="295"/>
    </row>
    <row r="160" spans="2:27" ht="20.25" customHeight="1">
      <c r="B160" s="83" t="s">
        <v>120</v>
      </c>
      <c r="C160" s="292">
        <v>2411</v>
      </c>
      <c r="D160" s="84">
        <v>1.5797461592645966E-2</v>
      </c>
      <c r="E160" s="84">
        <v>0.3768789997409982</v>
      </c>
      <c r="F160" s="84">
        <v>0.16862777149619959</v>
      </c>
      <c r="G160" s="85">
        <v>8.747600000000002</v>
      </c>
      <c r="H160" s="86">
        <v>2.2595604909521387E-2</v>
      </c>
      <c r="I160" s="86">
        <v>4.0413853352458249</v>
      </c>
      <c r="J160" s="87">
        <v>2.4013381369176559</v>
      </c>
      <c r="K160" s="71"/>
      <c r="M160" s="302"/>
      <c r="N160" s="309"/>
      <c r="P160" s="304"/>
      <c r="AA160" s="295"/>
    </row>
    <row r="161" spans="2:27" ht="20.25" customHeight="1">
      <c r="B161" s="83" t="s">
        <v>120</v>
      </c>
      <c r="C161" s="292">
        <v>2412</v>
      </c>
      <c r="D161" s="84">
        <v>2.2389042523082093E-2</v>
      </c>
      <c r="E161" s="84">
        <v>0.38134538189748324</v>
      </c>
      <c r="F161" s="84">
        <v>0.15086444004924437</v>
      </c>
      <c r="G161" s="85">
        <v>9.3232000000000017</v>
      </c>
      <c r="H161" s="86">
        <v>2.9869217630604399E-2</v>
      </c>
      <c r="I161" s="86">
        <v>4.647152443028201</v>
      </c>
      <c r="J161" s="87">
        <v>2.3542022847783177</v>
      </c>
      <c r="K161" s="71"/>
      <c r="M161" s="302"/>
      <c r="N161" s="309"/>
      <c r="P161" s="304"/>
      <c r="AA161" s="295"/>
    </row>
    <row r="162" spans="2:27" ht="20.25" customHeight="1">
      <c r="B162" s="83" t="s">
        <v>120</v>
      </c>
      <c r="C162" s="292">
        <v>2501</v>
      </c>
      <c r="D162" s="84">
        <v>2.1642136277219063E-2</v>
      </c>
      <c r="E162" s="84">
        <v>0.37566360736185628</v>
      </c>
      <c r="F162" s="84">
        <v>0.13590815525381866</v>
      </c>
      <c r="G162" s="85">
        <v>9.0779999999999994</v>
      </c>
      <c r="H162" s="86">
        <v>0.11885137661052447</v>
      </c>
      <c r="I162" s="86">
        <v>3.8771246369973795</v>
      </c>
      <c r="J162" s="87">
        <v>2.3672223916222279</v>
      </c>
      <c r="K162" s="71"/>
      <c r="M162" s="302"/>
      <c r="N162" s="309"/>
      <c r="P162" s="304"/>
      <c r="AA162" s="295"/>
    </row>
    <row r="163" spans="2:27" ht="20.25" customHeight="1">
      <c r="B163" s="83" t="s">
        <v>120</v>
      </c>
      <c r="C163" s="292">
        <v>2502</v>
      </c>
      <c r="D163" s="84">
        <v>2.0097668348189511E-2</v>
      </c>
      <c r="E163" s="84">
        <v>0.38659889453011265</v>
      </c>
      <c r="F163" s="84">
        <v>0.14605582920667551</v>
      </c>
      <c r="G163" s="85">
        <v>9.0642999999999994</v>
      </c>
      <c r="H163" s="86">
        <v>4.8053462360083329E-2</v>
      </c>
      <c r="I163" s="86">
        <v>3.7107951489175464</v>
      </c>
      <c r="J163" s="87">
        <v>2.3394233999429295</v>
      </c>
      <c r="K163" s="71" t="s">
        <v>67</v>
      </c>
      <c r="M163" s="302"/>
      <c r="N163" s="309"/>
      <c r="P163" s="304"/>
      <c r="AA163" s="295"/>
    </row>
    <row r="164" spans="2:27" ht="20.25" customHeight="1">
      <c r="B164" s="83" t="s">
        <v>128</v>
      </c>
      <c r="C164" s="292">
        <v>2401</v>
      </c>
      <c r="D164" s="84">
        <v>1.8739534200735573E-2</v>
      </c>
      <c r="E164" s="84">
        <v>0.51724696053338204</v>
      </c>
      <c r="F164" s="84">
        <v>0.22457786963091753</v>
      </c>
      <c r="G164" s="85">
        <v>11.350875</v>
      </c>
      <c r="H164" s="86">
        <v>0.597345757481484</v>
      </c>
      <c r="I164" s="86">
        <v>11.85640821667794</v>
      </c>
      <c r="J164" s="87">
        <v>1.8358540906542158</v>
      </c>
      <c r="K164" s="71"/>
      <c r="M164" s="302"/>
      <c r="N164" s="309"/>
      <c r="P164" s="304"/>
      <c r="AA164" s="295"/>
    </row>
    <row r="165" spans="2:27" ht="20.25" customHeight="1">
      <c r="B165" s="83" t="s">
        <v>128</v>
      </c>
      <c r="C165" s="292">
        <v>2402</v>
      </c>
      <c r="D165" s="84">
        <v>2.3306945979528718E-2</v>
      </c>
      <c r="E165" s="84">
        <v>0.48260791482052701</v>
      </c>
      <c r="F165" s="84">
        <v>0.20175338426428535</v>
      </c>
      <c r="G165" s="85">
        <v>9.1246666666666663</v>
      </c>
      <c r="H165" s="86">
        <v>0.14810812083604374</v>
      </c>
      <c r="I165" s="86">
        <v>5.1185162438083589</v>
      </c>
      <c r="J165" s="87">
        <v>1.9933708864838682</v>
      </c>
      <c r="K165" s="71"/>
      <c r="M165" s="302"/>
      <c r="N165" s="309"/>
      <c r="P165" s="304"/>
      <c r="AA165" s="295"/>
    </row>
    <row r="166" spans="2:27" ht="20.25" customHeight="1">
      <c r="B166" s="83" t="s">
        <v>128</v>
      </c>
      <c r="C166" s="292">
        <v>2403</v>
      </c>
      <c r="D166" s="84">
        <v>1.5450689099604373E-2</v>
      </c>
      <c r="E166" s="84">
        <v>0.46730301679608993</v>
      </c>
      <c r="F166" s="84">
        <v>0.18939268812089421</v>
      </c>
      <c r="G166" s="85">
        <v>8.7536666666666676</v>
      </c>
      <c r="H166" s="86">
        <v>0.14918403790468035</v>
      </c>
      <c r="I166" s="86">
        <v>4.8520332328046045</v>
      </c>
      <c r="J166" s="87">
        <v>2.0322808522065285</v>
      </c>
      <c r="K166" s="71"/>
      <c r="M166" s="302"/>
      <c r="N166" s="309"/>
      <c r="P166" s="304"/>
      <c r="AA166" s="295"/>
    </row>
    <row r="167" spans="2:27" ht="20.25" customHeight="1">
      <c r="B167" s="83" t="s">
        <v>128</v>
      </c>
      <c r="C167" s="292">
        <v>2404</v>
      </c>
      <c r="D167" s="84">
        <v>1.5879314350563171E-2</v>
      </c>
      <c r="E167" s="84">
        <v>0.44216917217086366</v>
      </c>
      <c r="F167" s="84">
        <v>0.19848674356366719</v>
      </c>
      <c r="G167" s="85">
        <v>8.4128888888888884</v>
      </c>
      <c r="H167" s="86">
        <v>0.19908925050598794</v>
      </c>
      <c r="I167" s="86">
        <v>3.924153911289078</v>
      </c>
      <c r="J167" s="87">
        <v>2.0854537140784313</v>
      </c>
      <c r="K167" s="71"/>
      <c r="M167" s="302"/>
      <c r="N167" s="309"/>
      <c r="P167" s="304"/>
      <c r="AA167" s="295"/>
    </row>
    <row r="168" spans="2:27" ht="20.25" customHeight="1">
      <c r="B168" s="83" t="s">
        <v>128</v>
      </c>
      <c r="C168" s="292">
        <v>2405</v>
      </c>
      <c r="D168" s="84">
        <v>1.6086200659434537E-2</v>
      </c>
      <c r="E168" s="84">
        <v>0.44290761380770444</v>
      </c>
      <c r="F168" s="84">
        <v>0.18601139418908608</v>
      </c>
      <c r="G168" s="85">
        <v>8.7167777777777786</v>
      </c>
      <c r="H168" s="86">
        <v>0.16912647258211733</v>
      </c>
      <c r="I168" s="86">
        <v>3.6237426174561862</v>
      </c>
      <c r="J168" s="87">
        <v>2.0210461745980037</v>
      </c>
      <c r="K168" s="71"/>
      <c r="M168" s="302"/>
      <c r="N168" s="309"/>
      <c r="P168" s="304"/>
      <c r="AA168" s="295"/>
    </row>
    <row r="169" spans="2:27" ht="20.25" customHeight="1">
      <c r="B169" s="83" t="s">
        <v>128</v>
      </c>
      <c r="C169" s="292">
        <v>2406</v>
      </c>
      <c r="D169" s="84">
        <v>1.638390532180314E-2</v>
      </c>
      <c r="E169" s="84">
        <v>0.43163744652273028</v>
      </c>
      <c r="F169" s="84">
        <v>0.16130412633481764</v>
      </c>
      <c r="G169" s="85">
        <v>9.7469999999999999</v>
      </c>
      <c r="H169" s="86">
        <v>0.27923734577298082</v>
      </c>
      <c r="I169" s="86">
        <v>3.1577584952838151</v>
      </c>
      <c r="J169" s="87">
        <v>1.9105155110291687</v>
      </c>
      <c r="K169" s="71"/>
      <c r="M169" s="302"/>
      <c r="N169" s="309"/>
      <c r="P169" s="304"/>
      <c r="AA169" s="295"/>
    </row>
    <row r="170" spans="2:27" ht="20.25" customHeight="1">
      <c r="B170" s="83" t="s">
        <v>128</v>
      </c>
      <c r="C170" s="292">
        <v>2407</v>
      </c>
      <c r="D170" s="84">
        <v>1.3736216752694685E-2</v>
      </c>
      <c r="E170" s="84">
        <v>0.43141651332019859</v>
      </c>
      <c r="F170" s="84">
        <v>0.15112746561328158</v>
      </c>
      <c r="G170" s="85">
        <v>10.842874999999999</v>
      </c>
      <c r="H170" s="86">
        <v>0.1547994526291355</v>
      </c>
      <c r="I170" s="86">
        <v>3.07438912896004</v>
      </c>
      <c r="J170" s="87">
        <v>1.8301544760581283</v>
      </c>
      <c r="K170" s="71"/>
      <c r="M170" s="302"/>
      <c r="N170" s="309"/>
      <c r="P170" s="304"/>
      <c r="AA170" s="295"/>
    </row>
    <row r="171" spans="2:27" ht="20.25" customHeight="1">
      <c r="B171" s="83" t="s">
        <v>128</v>
      </c>
      <c r="C171" s="292">
        <v>2408</v>
      </c>
      <c r="D171" s="84">
        <v>1.5792229463392319E-2</v>
      </c>
      <c r="E171" s="84">
        <v>0.44739380218422908</v>
      </c>
      <c r="F171" s="84">
        <v>0.13898397630056644</v>
      </c>
      <c r="G171" s="85">
        <v>11.776333333333334</v>
      </c>
      <c r="H171" s="86">
        <v>4.9592855058186065E-2</v>
      </c>
      <c r="I171" s="86">
        <v>3.5789510400324276</v>
      </c>
      <c r="J171" s="87">
        <v>1.7768496720612899</v>
      </c>
      <c r="K171" s="71"/>
      <c r="M171" s="302"/>
      <c r="N171" s="303"/>
      <c r="P171" s="304"/>
      <c r="AA171" s="295"/>
    </row>
    <row r="172" spans="2:27" ht="20.25" customHeight="1">
      <c r="B172" s="83" t="s">
        <v>128</v>
      </c>
      <c r="C172" s="292">
        <v>2409</v>
      </c>
      <c r="D172" s="84">
        <v>1.3154183378130535E-2</v>
      </c>
      <c r="E172" s="84">
        <v>0.46696097151591448</v>
      </c>
      <c r="F172" s="84">
        <v>0.1571911824503486</v>
      </c>
      <c r="G172" s="85">
        <v>11.137222222222222</v>
      </c>
      <c r="H172" s="86">
        <v>9.0317192014939249E-2</v>
      </c>
      <c r="I172" s="86">
        <v>3.5302241574534952</v>
      </c>
      <c r="J172" s="87">
        <v>1.8107689313587034</v>
      </c>
      <c r="K172" s="71"/>
      <c r="M172" s="302"/>
      <c r="N172" s="303"/>
      <c r="P172" s="304"/>
      <c r="AA172" s="295"/>
    </row>
    <row r="173" spans="2:27" ht="20.25" customHeight="1">
      <c r="B173" s="83" t="s">
        <v>128</v>
      </c>
      <c r="C173" s="292">
        <v>2410</v>
      </c>
      <c r="D173" s="84">
        <v>1.2676319669409337E-2</v>
      </c>
      <c r="E173" s="84">
        <v>0.47626749663536533</v>
      </c>
      <c r="F173" s="84">
        <v>0.19629000654171919</v>
      </c>
      <c r="G173" s="85">
        <v>9.583111111111112</v>
      </c>
      <c r="H173" s="86">
        <v>0.30152982932613492</v>
      </c>
      <c r="I173" s="86">
        <v>4.5288597894866536</v>
      </c>
      <c r="J173" s="87">
        <v>1.9510365511013561</v>
      </c>
      <c r="K173" s="71"/>
      <c r="M173" s="302"/>
      <c r="N173" s="303"/>
      <c r="P173" s="304"/>
      <c r="AA173" s="295"/>
    </row>
    <row r="174" spans="2:27" ht="20.25" customHeight="1">
      <c r="B174" s="83" t="s">
        <v>128</v>
      </c>
      <c r="C174" s="292">
        <v>2411</v>
      </c>
      <c r="D174" s="84">
        <v>1.2972672959436779E-2</v>
      </c>
      <c r="E174" s="84">
        <v>0.48311778193588062</v>
      </c>
      <c r="F174" s="84">
        <v>0.22119231119726826</v>
      </c>
      <c r="G174" s="85">
        <v>9.5512222222222221</v>
      </c>
      <c r="H174" s="86">
        <v>0.25078493333023616</v>
      </c>
      <c r="I174" s="86">
        <v>5.4232241832663561</v>
      </c>
      <c r="J174" s="87">
        <v>1.9867869299419358</v>
      </c>
      <c r="K174" s="71"/>
      <c r="M174" s="302"/>
      <c r="N174" s="303"/>
      <c r="P174" s="304"/>
      <c r="AA174" s="295"/>
    </row>
    <row r="175" spans="2:27" ht="20.25" customHeight="1">
      <c r="B175" s="83" t="s">
        <v>128</v>
      </c>
      <c r="C175" s="292">
        <v>2412</v>
      </c>
      <c r="D175" s="84">
        <v>1.2021401747765444E-2</v>
      </c>
      <c r="E175" s="84">
        <v>0.49155418199716366</v>
      </c>
      <c r="F175" s="84">
        <v>0.21715597785792423</v>
      </c>
      <c r="G175" s="85">
        <v>9.783666666666667</v>
      </c>
      <c r="H175" s="86">
        <v>0.2527976715500973</v>
      </c>
      <c r="I175" s="86">
        <v>5.6059967163527071</v>
      </c>
      <c r="J175" s="87">
        <v>1.9602641162785135</v>
      </c>
      <c r="K175" s="71"/>
      <c r="M175" s="302"/>
      <c r="N175" s="303"/>
      <c r="P175" s="304"/>
      <c r="AA175" s="295"/>
    </row>
    <row r="176" spans="2:27" ht="20.25" customHeight="1">
      <c r="B176" s="83" t="s">
        <v>128</v>
      </c>
      <c r="C176" s="292">
        <v>2501</v>
      </c>
      <c r="D176" s="84">
        <v>1.3320044810358801E-2</v>
      </c>
      <c r="E176" s="84">
        <v>0.49577260233917009</v>
      </c>
      <c r="F176" s="84">
        <v>0.20375088502283245</v>
      </c>
      <c r="G176" s="85">
        <v>10.079111111111111</v>
      </c>
      <c r="H176" s="86">
        <v>0.30658989577812279</v>
      </c>
      <c r="I176" s="86">
        <v>5.8252080197843323</v>
      </c>
      <c r="J176" s="87">
        <v>1.9394077087818928</v>
      </c>
      <c r="K176" s="71"/>
      <c r="M176" s="302"/>
      <c r="N176" s="303"/>
      <c r="P176" s="304"/>
      <c r="AA176" s="295"/>
    </row>
    <row r="177" spans="2:14" ht="20.25" customHeight="1">
      <c r="B177" s="83" t="s">
        <v>128</v>
      </c>
      <c r="C177" s="292">
        <v>2502</v>
      </c>
      <c r="D177" s="84">
        <v>1.2257981504803502E-2</v>
      </c>
      <c r="E177" s="84">
        <v>0.49450246371420192</v>
      </c>
      <c r="F177" s="84">
        <v>0.20452889417927603</v>
      </c>
      <c r="G177" s="85">
        <v>9.915222222222221</v>
      </c>
      <c r="H177" s="86">
        <v>0.2806571446713908</v>
      </c>
      <c r="I177" s="86">
        <v>4.4937036004771551</v>
      </c>
      <c r="J177" s="87">
        <v>1.9493988505783575</v>
      </c>
      <c r="K177" s="71" t="s">
        <v>67</v>
      </c>
    </row>
    <row r="178" spans="2:14" ht="20.25" customHeight="1">
      <c r="B178" s="83" t="s">
        <v>123</v>
      </c>
      <c r="C178" s="292">
        <v>2401</v>
      </c>
      <c r="D178" s="84">
        <v>2.0909902456808727E-2</v>
      </c>
      <c r="E178" s="84">
        <v>0.50312229869648173</v>
      </c>
      <c r="F178" s="84">
        <v>0.17066495315668018</v>
      </c>
      <c r="G178" s="85">
        <v>7.9089999999999989</v>
      </c>
      <c r="H178" s="86">
        <v>0.21383236104204251</v>
      </c>
      <c r="I178" s="86">
        <v>4.7978636008808291</v>
      </c>
      <c r="J178" s="87">
        <v>2.0347181659275599</v>
      </c>
      <c r="K178" s="71"/>
    </row>
    <row r="179" spans="2:14" ht="20.25" customHeight="1">
      <c r="B179" s="83" t="s">
        <v>123</v>
      </c>
      <c r="C179" s="292">
        <v>2402</v>
      </c>
      <c r="D179" s="84">
        <v>2.508683194980945E-2</v>
      </c>
      <c r="E179" s="84">
        <v>0.50162608797428487</v>
      </c>
      <c r="F179" s="84">
        <v>0.18656318122088592</v>
      </c>
      <c r="G179" s="85">
        <v>7.7034000000000002</v>
      </c>
      <c r="H179" s="86">
        <v>0.12669825549805497</v>
      </c>
      <c r="I179" s="86">
        <v>3.3828434217980674</v>
      </c>
      <c r="J179" s="87">
        <v>2.0555789588277049</v>
      </c>
      <c r="K179" s="71"/>
      <c r="N179" s="310"/>
    </row>
    <row r="180" spans="2:14" ht="20.25" customHeight="1">
      <c r="B180" s="83" t="s">
        <v>123</v>
      </c>
      <c r="C180" s="292">
        <v>2403</v>
      </c>
      <c r="D180" s="84">
        <v>2.09019107276355E-2</v>
      </c>
      <c r="E180" s="84">
        <v>0.50349768031643982</v>
      </c>
      <c r="F180" s="84">
        <v>0.17368446750243102</v>
      </c>
      <c r="G180" s="85">
        <v>7.6364000000000001</v>
      </c>
      <c r="H180" s="86">
        <v>9.9390253220275268E-2</v>
      </c>
      <c r="I180" s="86">
        <v>3.863796093938201</v>
      </c>
      <c r="J180" s="87">
        <v>2.0570948758931493</v>
      </c>
      <c r="K180" s="71"/>
      <c r="N180" s="310"/>
    </row>
    <row r="181" spans="2:14" ht="20.25" customHeight="1">
      <c r="B181" s="83" t="s">
        <v>123</v>
      </c>
      <c r="C181" s="292">
        <v>2404</v>
      </c>
      <c r="D181" s="84">
        <v>2.5114934695087538E-2</v>
      </c>
      <c r="E181" s="84">
        <v>0.48307301631295224</v>
      </c>
      <c r="F181" s="84">
        <v>0.17838874978351313</v>
      </c>
      <c r="G181" s="85">
        <v>7.7585999999999995</v>
      </c>
      <c r="H181" s="86">
        <v>7.769024278678964E-2</v>
      </c>
      <c r="I181" s="86">
        <v>4.9901040559207193</v>
      </c>
      <c r="J181" s="87">
        <v>2.0415802034123298</v>
      </c>
      <c r="K181" s="71"/>
      <c r="N181" s="310"/>
    </row>
    <row r="182" spans="2:14" ht="20.25" customHeight="1">
      <c r="B182" s="83" t="s">
        <v>123</v>
      </c>
      <c r="C182" s="292">
        <v>2405</v>
      </c>
      <c r="D182" s="84">
        <v>2.4641634850628952E-2</v>
      </c>
      <c r="E182" s="84">
        <v>0.48349021619507349</v>
      </c>
      <c r="F182" s="84">
        <v>0.16913359054677232</v>
      </c>
      <c r="G182" s="85">
        <v>8.641</v>
      </c>
      <c r="H182" s="86">
        <v>9.6578781183024875E-2</v>
      </c>
      <c r="I182" s="86">
        <v>6.1870781695375312</v>
      </c>
      <c r="J182" s="87">
        <v>1.9436677520623651</v>
      </c>
      <c r="K182" s="71"/>
      <c r="N182" s="310"/>
    </row>
    <row r="183" spans="2:14" ht="20.25" customHeight="1">
      <c r="B183" s="83" t="s">
        <v>123</v>
      </c>
      <c r="C183" s="292">
        <v>2406</v>
      </c>
      <c r="D183" s="84">
        <v>2.1818595071699583E-2</v>
      </c>
      <c r="E183" s="84">
        <v>0.46021481230411954</v>
      </c>
      <c r="F183" s="84">
        <v>0.13515810260685177</v>
      </c>
      <c r="G183" s="85">
        <v>8.3482000000000003</v>
      </c>
      <c r="H183" s="86">
        <v>5.7809282552117956E-3</v>
      </c>
      <c r="I183" s="86">
        <v>1.9366109654959514</v>
      </c>
      <c r="J183" s="87">
        <v>1.9187512353896801</v>
      </c>
      <c r="K183" s="71"/>
      <c r="N183" s="310"/>
    </row>
    <row r="184" spans="2:14" ht="20.25" customHeight="1">
      <c r="B184" s="83" t="s">
        <v>123</v>
      </c>
      <c r="C184" s="292">
        <v>2407</v>
      </c>
      <c r="D184" s="84">
        <v>2.0501782398793512E-2</v>
      </c>
      <c r="E184" s="84">
        <v>0.45269183912881134</v>
      </c>
      <c r="F184" s="84">
        <v>0.12452768146113691</v>
      </c>
      <c r="G184" s="85">
        <v>8.8168000000000006</v>
      </c>
      <c r="H184" s="86">
        <v>5.6654996115166932E-3</v>
      </c>
      <c r="I184" s="86">
        <v>1.5240193954979904</v>
      </c>
      <c r="J184" s="87">
        <v>1.8648254396562511</v>
      </c>
      <c r="K184" s="71"/>
    </row>
    <row r="185" spans="2:14" ht="20.25" customHeight="1">
      <c r="B185" s="83" t="s">
        <v>123</v>
      </c>
      <c r="C185" s="292">
        <v>2408</v>
      </c>
      <c r="D185" s="84">
        <v>1.7869450320076093E-2</v>
      </c>
      <c r="E185" s="84">
        <v>0.45851729008995862</v>
      </c>
      <c r="F185" s="84">
        <v>0.11813571580018464</v>
      </c>
      <c r="G185" s="85">
        <v>10.0724</v>
      </c>
      <c r="H185" s="86">
        <v>1.4055409375393769E-2</v>
      </c>
      <c r="I185" s="86">
        <v>1.778009285987312</v>
      </c>
      <c r="J185" s="87">
        <v>1.7516736701703677</v>
      </c>
      <c r="K185" s="71"/>
    </row>
    <row r="186" spans="2:14" ht="20.25" customHeight="1">
      <c r="B186" s="83" t="s">
        <v>123</v>
      </c>
      <c r="C186" s="292">
        <v>2409</v>
      </c>
      <c r="D186" s="84">
        <v>2.0001130368708066E-2</v>
      </c>
      <c r="E186" s="84">
        <v>0.46287993735619026</v>
      </c>
      <c r="F186" s="84">
        <v>0.13580296106639256</v>
      </c>
      <c r="G186" s="85">
        <v>9.4276</v>
      </c>
      <c r="H186" s="86">
        <v>7.3926489421008469E-3</v>
      </c>
      <c r="I186" s="86">
        <v>2.0921196506145399</v>
      </c>
      <c r="J186" s="87">
        <v>1.817034433780226</v>
      </c>
      <c r="K186" s="71"/>
    </row>
    <row r="187" spans="2:14" ht="20.25" customHeight="1">
      <c r="B187" s="83" t="s">
        <v>123</v>
      </c>
      <c r="C187" s="292">
        <v>2410</v>
      </c>
      <c r="D187" s="84">
        <v>2.1629472613836978E-2</v>
      </c>
      <c r="E187" s="84">
        <v>0.4684359237237557</v>
      </c>
      <c r="F187" s="84">
        <v>0.16906384284877707</v>
      </c>
      <c r="G187" s="85">
        <v>7.7334000000000005</v>
      </c>
      <c r="H187" s="86">
        <v>3.289179821960643E-2</v>
      </c>
      <c r="I187" s="86">
        <v>2.3024258753724505</v>
      </c>
      <c r="J187" s="87">
        <v>2.0794992684783598</v>
      </c>
      <c r="K187" s="71"/>
    </row>
    <row r="188" spans="2:14" ht="20.25" customHeight="1">
      <c r="B188" s="83" t="s">
        <v>123</v>
      </c>
      <c r="C188" s="292">
        <v>2411</v>
      </c>
      <c r="D188" s="84">
        <v>2.181340375874603E-2</v>
      </c>
      <c r="E188" s="84">
        <v>0.46413107859790698</v>
      </c>
      <c r="F188" s="84">
        <v>0.18861779181098598</v>
      </c>
      <c r="G188" s="85">
        <v>7.0436000000000005</v>
      </c>
      <c r="H188" s="86">
        <v>2.5015622256098938E-2</v>
      </c>
      <c r="I188" s="86">
        <v>2.2013747585367063</v>
      </c>
      <c r="J188" s="87">
        <v>2.1208063198139846</v>
      </c>
      <c r="K188" s="71"/>
    </row>
    <row r="189" spans="2:14" ht="20.25" customHeight="1">
      <c r="B189" s="83" t="s">
        <v>123</v>
      </c>
      <c r="C189" s="292">
        <v>2412</v>
      </c>
      <c r="D189" s="84">
        <v>2.0856206813061679E-2</v>
      </c>
      <c r="E189" s="84">
        <v>0.47293864899530635</v>
      </c>
      <c r="F189" s="84">
        <v>0.18598346366298155</v>
      </c>
      <c r="G189" s="85">
        <v>7.1189999999999998</v>
      </c>
      <c r="H189" s="86">
        <v>8.09562378103518E-2</v>
      </c>
      <c r="I189" s="86">
        <v>2.3747163091036527</v>
      </c>
      <c r="J189" s="87">
        <v>2.1415132535289523</v>
      </c>
      <c r="K189" s="71"/>
    </row>
    <row r="190" spans="2:14" ht="20.25" customHeight="1">
      <c r="B190" s="83" t="s">
        <v>123</v>
      </c>
      <c r="C190" s="292">
        <v>2501</v>
      </c>
      <c r="D190" s="84">
        <v>1.9215288335528227E-2</v>
      </c>
      <c r="E190" s="84">
        <v>0.47411996756735486</v>
      </c>
      <c r="F190" s="84">
        <v>0.18075148902257679</v>
      </c>
      <c r="G190" s="85">
        <v>7.1974</v>
      </c>
      <c r="H190" s="86">
        <v>0.11534874857854294</v>
      </c>
      <c r="I190" s="86">
        <v>2.7164630290246863</v>
      </c>
      <c r="J190" s="87">
        <v>2.1194866064006854</v>
      </c>
      <c r="K190" s="71"/>
    </row>
    <row r="191" spans="2:14" ht="20.25" customHeight="1">
      <c r="B191" s="83" t="s">
        <v>123</v>
      </c>
      <c r="C191" s="292">
        <v>2502</v>
      </c>
      <c r="D191" s="84">
        <v>1.5015093275448839E-2</v>
      </c>
      <c r="E191" s="84">
        <v>0.47473131127972212</v>
      </c>
      <c r="F191" s="84">
        <v>0.1763584576134033</v>
      </c>
      <c r="G191" s="85">
        <v>7.2100000000000009</v>
      </c>
      <c r="H191" s="86">
        <v>0.16026516405610294</v>
      </c>
      <c r="I191" s="86">
        <v>2.3104894484754843</v>
      </c>
      <c r="J191" s="87">
        <v>2.1065287107582034</v>
      </c>
      <c r="K191" s="71" t="s">
        <v>67</v>
      </c>
    </row>
    <row r="192" spans="2:14" ht="20.25" customHeight="1">
      <c r="B192" s="83" t="s">
        <v>124</v>
      </c>
      <c r="C192" s="292">
        <v>2401</v>
      </c>
      <c r="D192" s="84">
        <v>1.5337768480280024E-2</v>
      </c>
      <c r="E192" s="84">
        <v>0.52631239654650952</v>
      </c>
      <c r="F192" s="84">
        <v>0.38154360346504307</v>
      </c>
      <c r="G192" s="85">
        <v>6.6043333333333329</v>
      </c>
      <c r="H192" s="86">
        <v>8.8939730396760037</v>
      </c>
      <c r="I192" s="86">
        <v>4.9304493050505567</v>
      </c>
      <c r="J192" s="87">
        <v>3.3949500207014851</v>
      </c>
      <c r="K192" s="71"/>
    </row>
    <row r="193" spans="2:14" ht="20.25" customHeight="1">
      <c r="B193" s="83" t="s">
        <v>124</v>
      </c>
      <c r="C193" s="292">
        <v>2402</v>
      </c>
      <c r="D193" s="84">
        <v>3.605652461026175E-2</v>
      </c>
      <c r="E193" s="84">
        <v>0.45773381386913831</v>
      </c>
      <c r="F193" s="84">
        <v>0.35456304265177574</v>
      </c>
      <c r="G193" s="85">
        <v>4.7549999999999999</v>
      </c>
      <c r="H193" s="86">
        <v>0.66315810719024038</v>
      </c>
      <c r="I193" s="86">
        <v>1.1244854861051903</v>
      </c>
      <c r="J193" s="87">
        <v>3.8666036188873214</v>
      </c>
      <c r="K193" s="71"/>
    </row>
    <row r="194" spans="2:14" ht="20.25" customHeight="1">
      <c r="B194" s="83" t="s">
        <v>124</v>
      </c>
      <c r="C194" s="292">
        <v>2403</v>
      </c>
      <c r="D194" s="84">
        <v>4.4962447690991787E-2</v>
      </c>
      <c r="E194" s="84">
        <v>0.43306445580585673</v>
      </c>
      <c r="F194" s="84">
        <v>0.38021586587284673</v>
      </c>
      <c r="G194" s="85">
        <v>3.8246666666666669</v>
      </c>
      <c r="H194" s="86">
        <v>0.76122467411456285</v>
      </c>
      <c r="I194" s="86">
        <v>1.2369900954361646</v>
      </c>
      <c r="J194" s="87">
        <v>4.179140677360909</v>
      </c>
      <c r="K194" s="71"/>
    </row>
    <row r="195" spans="2:14" ht="20.25" customHeight="1">
      <c r="B195" s="83" t="s">
        <v>124</v>
      </c>
      <c r="C195" s="292">
        <v>2404</v>
      </c>
      <c r="D195" s="84">
        <v>4.3562279044072033E-2</v>
      </c>
      <c r="E195" s="84">
        <v>0.43173770810844653</v>
      </c>
      <c r="F195" s="84">
        <v>0.36641981997931844</v>
      </c>
      <c r="G195" s="85">
        <v>4.4891999999999994</v>
      </c>
      <c r="H195" s="86">
        <v>1.0651146366575459</v>
      </c>
      <c r="I195" s="86">
        <v>1.426947838584272</v>
      </c>
      <c r="J195" s="87">
        <v>4.1193023786496523</v>
      </c>
      <c r="K195" s="71"/>
    </row>
    <row r="196" spans="2:14" ht="20.25" customHeight="1">
      <c r="B196" s="83" t="s">
        <v>124</v>
      </c>
      <c r="C196" s="292">
        <v>2405</v>
      </c>
      <c r="D196" s="84">
        <v>4.175153793854184E-2</v>
      </c>
      <c r="E196" s="84">
        <v>0.44179109147210222</v>
      </c>
      <c r="F196" s="84">
        <v>0.33006486913822047</v>
      </c>
      <c r="G196" s="85">
        <v>5.6669999999999998</v>
      </c>
      <c r="H196" s="86">
        <v>1.3711429566158897</v>
      </c>
      <c r="I196" s="86">
        <v>1.6370299938303778</v>
      </c>
      <c r="J196" s="87">
        <v>3.7808264918937566</v>
      </c>
      <c r="K196" s="71"/>
    </row>
    <row r="197" spans="2:14" ht="20.25" customHeight="1">
      <c r="B197" s="83" t="s">
        <v>124</v>
      </c>
      <c r="C197" s="292">
        <v>2406</v>
      </c>
      <c r="D197" s="84">
        <v>3.8501586829046676E-2</v>
      </c>
      <c r="E197" s="84">
        <v>0.45548578620142793</v>
      </c>
      <c r="F197" s="84">
        <v>0.24857502919311389</v>
      </c>
      <c r="G197" s="85">
        <v>8.1344999999999992</v>
      </c>
      <c r="H197" s="86">
        <v>4.3682446052878419</v>
      </c>
      <c r="I197" s="86">
        <v>2.7458869503890488</v>
      </c>
      <c r="J197" s="87">
        <v>3.0965885541967784</v>
      </c>
      <c r="K197" s="71"/>
    </row>
    <row r="198" spans="2:14" ht="20.25" customHeight="1">
      <c r="B198" s="83" t="s">
        <v>124</v>
      </c>
      <c r="C198" s="292">
        <v>2407</v>
      </c>
      <c r="D198" s="84">
        <v>4.4589526078874696E-2</v>
      </c>
      <c r="E198" s="84">
        <v>0.45854201879896989</v>
      </c>
      <c r="F198" s="84">
        <v>0.2167394233919985</v>
      </c>
      <c r="G198" s="85">
        <v>9.0220000000000002</v>
      </c>
      <c r="H198" s="86">
        <v>2.0283824250561375</v>
      </c>
      <c r="I198" s="86">
        <v>1.9093839894528442</v>
      </c>
      <c r="J198" s="87">
        <v>2.9982732993896462</v>
      </c>
      <c r="K198" s="71"/>
    </row>
    <row r="199" spans="2:14" ht="20.25" customHeight="1">
      <c r="B199" s="83" t="s">
        <v>124</v>
      </c>
      <c r="C199" s="292">
        <v>2408</v>
      </c>
      <c r="D199" s="84">
        <v>4.834582430378756E-2</v>
      </c>
      <c r="E199" s="84">
        <v>0.4724649081127883</v>
      </c>
      <c r="F199" s="84">
        <v>0.18268664917295124</v>
      </c>
      <c r="G199" s="85">
        <v>10.586500000000001</v>
      </c>
      <c r="H199" s="86">
        <v>1.8044852789671293</v>
      </c>
      <c r="I199" s="86">
        <v>2.1961565023088321</v>
      </c>
      <c r="J199" s="87">
        <v>2.857323916640687</v>
      </c>
      <c r="K199" s="71"/>
      <c r="N199" s="311"/>
    </row>
    <row r="200" spans="2:14" ht="20.25" customHeight="1">
      <c r="B200" s="83" t="s">
        <v>124</v>
      </c>
      <c r="C200" s="292">
        <v>2409</v>
      </c>
      <c r="D200" s="84">
        <v>4.6666074200691729E-2</v>
      </c>
      <c r="E200" s="84">
        <v>0.46077238948831079</v>
      </c>
      <c r="F200" s="84">
        <v>0.22507827466478725</v>
      </c>
      <c r="G200" s="85">
        <v>9.2303999999999995</v>
      </c>
      <c r="H200" s="86">
        <v>3.6705445222513742</v>
      </c>
      <c r="I200" s="86">
        <v>2.7377658812832033</v>
      </c>
      <c r="J200" s="87">
        <v>2.9888574631860352</v>
      </c>
      <c r="K200" s="71"/>
      <c r="N200" s="311"/>
    </row>
    <row r="201" spans="2:14" ht="20.25" customHeight="1">
      <c r="B201" s="83" t="s">
        <v>124</v>
      </c>
      <c r="C201" s="292">
        <v>2410</v>
      </c>
      <c r="D201" s="84">
        <v>4.6265363834204244E-2</v>
      </c>
      <c r="E201" s="84">
        <v>0.44835505108664447</v>
      </c>
      <c r="F201" s="84">
        <v>0.33550094736326641</v>
      </c>
      <c r="G201" s="85">
        <v>5.7636666666666665</v>
      </c>
      <c r="H201" s="86">
        <v>3.249537618922655</v>
      </c>
      <c r="I201" s="86">
        <v>2.0089877087620742</v>
      </c>
      <c r="J201" s="87">
        <v>3.6605559118165738</v>
      </c>
      <c r="K201" s="71"/>
      <c r="N201" s="311"/>
    </row>
    <row r="202" spans="2:14" ht="20.25" customHeight="1">
      <c r="B202" s="83" t="s">
        <v>124</v>
      </c>
      <c r="C202" s="292">
        <v>2411</v>
      </c>
      <c r="D202" s="84">
        <v>5.1222713810500739E-2</v>
      </c>
      <c r="E202" s="84">
        <v>0.4419926270789995</v>
      </c>
      <c r="F202" s="84">
        <v>0.33958261602136292</v>
      </c>
      <c r="G202" s="85">
        <v>5.4551666666666661</v>
      </c>
      <c r="H202" s="86">
        <v>2.0912411063806129</v>
      </c>
      <c r="I202" s="86">
        <v>1.9011282785278298</v>
      </c>
      <c r="J202" s="87">
        <v>3.7617810028399696</v>
      </c>
      <c r="K202" s="71"/>
      <c r="N202" s="311"/>
    </row>
    <row r="203" spans="2:14" ht="20.25" customHeight="1">
      <c r="B203" s="83" t="s">
        <v>124</v>
      </c>
      <c r="C203" s="292">
        <v>2412</v>
      </c>
      <c r="D203" s="84">
        <v>4.9178717087817236E-2</v>
      </c>
      <c r="E203" s="84">
        <v>0.46069124907620174</v>
      </c>
      <c r="F203" s="84">
        <v>0.33546135971534147</v>
      </c>
      <c r="G203" s="85">
        <v>5.9593333333333334</v>
      </c>
      <c r="H203" s="86">
        <v>1.4494383635394896</v>
      </c>
      <c r="I203" s="86">
        <v>1.7746328681797596</v>
      </c>
      <c r="J203" s="87">
        <v>3.5791485164516681</v>
      </c>
      <c r="K203" s="71"/>
      <c r="N203" s="311"/>
    </row>
    <row r="204" spans="2:14" ht="20.25" customHeight="1">
      <c r="B204" s="83" t="s">
        <v>124</v>
      </c>
      <c r="C204" s="292">
        <v>2501</v>
      </c>
      <c r="D204" s="84">
        <v>4.9632333065974289E-2</v>
      </c>
      <c r="E204" s="84">
        <v>0.46392015766277861</v>
      </c>
      <c r="F204" s="84">
        <v>0.31708825485394876</v>
      </c>
      <c r="G204" s="85">
        <v>6.3876000000000008</v>
      </c>
      <c r="H204" s="86">
        <v>1.34</v>
      </c>
      <c r="I204" s="86">
        <v>1.4333922052729124</v>
      </c>
      <c r="J204" s="87">
        <v>3.550825684311874</v>
      </c>
      <c r="K204" s="71"/>
      <c r="N204" s="311"/>
    </row>
    <row r="205" spans="2:14" ht="20.25" customHeight="1">
      <c r="B205" s="83" t="s">
        <v>124</v>
      </c>
      <c r="C205" s="292">
        <v>2502</v>
      </c>
      <c r="D205" s="84">
        <v>4.730433353775234E-2</v>
      </c>
      <c r="E205" s="84">
        <v>0.47659289240827135</v>
      </c>
      <c r="F205" s="84">
        <v>0.32879502159775514</v>
      </c>
      <c r="G205" s="85">
        <v>6.9623333333333344</v>
      </c>
      <c r="H205" s="86">
        <v>2.8</v>
      </c>
      <c r="I205" s="86">
        <v>2.0272345414608002</v>
      </c>
      <c r="J205" s="87">
        <v>3.3373727097577479</v>
      </c>
      <c r="K205" s="71" t="s">
        <v>67</v>
      </c>
    </row>
    <row r="206" spans="2:14" ht="20.25" customHeight="1">
      <c r="B206" s="83" t="s">
        <v>127</v>
      </c>
      <c r="C206" s="292">
        <v>2401</v>
      </c>
      <c r="D206" s="84">
        <v>7.796965790855862E-3</v>
      </c>
      <c r="E206" s="84">
        <v>0.50637545658737071</v>
      </c>
      <c r="F206" s="84">
        <v>0.50793070059100653</v>
      </c>
      <c r="G206" s="85">
        <v>4.7528571428571436</v>
      </c>
      <c r="H206" s="86">
        <v>0.83569372943461362</v>
      </c>
      <c r="I206" s="86">
        <v>4.0666041322093793</v>
      </c>
      <c r="J206" s="87">
        <v>4.5222047546822379</v>
      </c>
      <c r="K206" s="71"/>
    </row>
    <row r="207" spans="2:14" ht="20.25" customHeight="1">
      <c r="B207" s="83" t="s">
        <v>127</v>
      </c>
      <c r="C207" s="292">
        <v>2402</v>
      </c>
      <c r="D207" s="84">
        <v>1.6261324154063696E-2</v>
      </c>
      <c r="E207" s="84">
        <v>0.45471074830295355</v>
      </c>
      <c r="F207" s="84">
        <v>0.51180722429790759</v>
      </c>
      <c r="G207" s="85">
        <v>3.3947500000000002</v>
      </c>
      <c r="H207" s="86">
        <v>6.2966387584123429E-2</v>
      </c>
      <c r="I207" s="86">
        <v>2.0587271070982966</v>
      </c>
      <c r="J207" s="87">
        <v>4.9818292935573574</v>
      </c>
      <c r="K207" s="71"/>
    </row>
    <row r="208" spans="2:14" ht="20.25" customHeight="1">
      <c r="B208" s="83" t="s">
        <v>127</v>
      </c>
      <c r="C208" s="292">
        <v>2403</v>
      </c>
      <c r="D208" s="84">
        <v>2.207260986183503E-2</v>
      </c>
      <c r="E208" s="84">
        <v>0.41351388172855091</v>
      </c>
      <c r="F208" s="84">
        <v>0.52340929752941034</v>
      </c>
      <c r="G208" s="85">
        <v>2.2719999999999998</v>
      </c>
      <c r="H208" s="86">
        <v>8.489804285313611E-2</v>
      </c>
      <c r="I208" s="86">
        <v>1.3017699904147537</v>
      </c>
      <c r="J208" s="87">
        <v>5.5943782406462574</v>
      </c>
      <c r="K208" s="71"/>
    </row>
    <row r="209" spans="2:11" ht="20.25" customHeight="1">
      <c r="B209" s="83" t="s">
        <v>127</v>
      </c>
      <c r="C209" s="292">
        <v>2404</v>
      </c>
      <c r="D209" s="84">
        <v>2.22695651301003E-2</v>
      </c>
      <c r="E209" s="84">
        <v>0.41225755321612606</v>
      </c>
      <c r="F209" s="84">
        <v>0.52845038850961479</v>
      </c>
      <c r="G209" s="85">
        <v>2.3792499999999999</v>
      </c>
      <c r="H209" s="86">
        <v>0.17896383874570687</v>
      </c>
      <c r="I209" s="86">
        <v>1.1930922583047125</v>
      </c>
      <c r="J209" s="87">
        <v>5.5762441601443964</v>
      </c>
      <c r="K209" s="71"/>
    </row>
    <row r="210" spans="2:11" ht="20.25" customHeight="1">
      <c r="B210" s="83" t="s">
        <v>127</v>
      </c>
      <c r="C210" s="292">
        <v>2405</v>
      </c>
      <c r="D210" s="84">
        <v>2.4973819931287691E-2</v>
      </c>
      <c r="E210" s="84">
        <v>0.40972397766620228</v>
      </c>
      <c r="F210" s="84">
        <v>0.49620024904952631</v>
      </c>
      <c r="G210" s="85">
        <v>3.4428749999999999</v>
      </c>
      <c r="H210" s="86">
        <v>0.17763001138669626</v>
      </c>
      <c r="I210" s="86">
        <v>1.2556604253197494</v>
      </c>
      <c r="J210" s="87">
        <v>5.0753890695253183</v>
      </c>
      <c r="K210" s="71"/>
    </row>
    <row r="211" spans="2:11" ht="20.25" customHeight="1">
      <c r="B211" s="83" t="s">
        <v>127</v>
      </c>
      <c r="C211" s="292">
        <v>2406</v>
      </c>
      <c r="D211" s="260">
        <v>2.1384813906321895E-2</v>
      </c>
      <c r="E211" s="260">
        <v>0.42184124498234704</v>
      </c>
      <c r="F211" s="260">
        <v>0.4004849152099082</v>
      </c>
      <c r="G211" s="261">
        <v>5.1637142857142857</v>
      </c>
      <c r="H211" s="262">
        <v>0.30547327809515684</v>
      </c>
      <c r="I211" s="262">
        <v>1.5084711361606198</v>
      </c>
      <c r="J211" s="263">
        <v>4.4139813121007059</v>
      </c>
      <c r="K211" s="71"/>
    </row>
    <row r="212" spans="2:11" ht="20.25" customHeight="1">
      <c r="B212" s="83" t="s">
        <v>127</v>
      </c>
      <c r="C212" s="292">
        <v>2407</v>
      </c>
      <c r="D212" s="260">
        <v>2.2987328002421276E-2</v>
      </c>
      <c r="E212" s="260">
        <v>0.43157950053569338</v>
      </c>
      <c r="F212" s="260">
        <v>0.33584651251392494</v>
      </c>
      <c r="G212" s="261">
        <v>6.4689999999999985</v>
      </c>
      <c r="H212" s="262">
        <v>0.42309222342504005</v>
      </c>
      <c r="I212" s="262">
        <v>1.8766187329336455</v>
      </c>
      <c r="J212" s="263">
        <v>3.9943248428806974</v>
      </c>
      <c r="K212" s="71"/>
    </row>
    <row r="213" spans="2:11" ht="20.25" customHeight="1">
      <c r="B213" s="83" t="s">
        <v>127</v>
      </c>
      <c r="C213" s="292">
        <v>2408</v>
      </c>
      <c r="D213" s="260">
        <v>1.0592010916863289E-2</v>
      </c>
      <c r="E213" s="260">
        <v>0.46371624284367402</v>
      </c>
      <c r="F213" s="260">
        <v>0.2468522246060382</v>
      </c>
      <c r="G213" s="261">
        <v>8.343</v>
      </c>
      <c r="H213" s="262">
        <v>0.10080744241185838</v>
      </c>
      <c r="I213" s="262">
        <v>1.7767311725090038</v>
      </c>
      <c r="J213" s="263">
        <v>3.6753617738240911</v>
      </c>
      <c r="K213" s="71"/>
    </row>
    <row r="214" spans="2:11" ht="20.25" customHeight="1">
      <c r="B214" s="83" t="s">
        <v>127</v>
      </c>
      <c r="C214" s="292">
        <v>2409</v>
      </c>
      <c r="D214" s="260">
        <v>1.7030350668706826E-2</v>
      </c>
      <c r="E214" s="260">
        <v>0.46713917371938607</v>
      </c>
      <c r="F214" s="260">
        <v>0.3439213900432237</v>
      </c>
      <c r="G214" s="261">
        <v>7.3310000000000004</v>
      </c>
      <c r="H214" s="262">
        <v>0.31892201888543026</v>
      </c>
      <c r="I214" s="262">
        <v>2.2324541321980118</v>
      </c>
      <c r="J214" s="263">
        <v>3.7647480877536061</v>
      </c>
      <c r="K214" s="71"/>
    </row>
    <row r="215" spans="2:11" ht="20.25" customHeight="1">
      <c r="B215" s="83" t="s">
        <v>127</v>
      </c>
      <c r="C215" s="292">
        <v>2410</v>
      </c>
      <c r="D215" s="260">
        <v>1.440692276380722E-2</v>
      </c>
      <c r="E215" s="260">
        <v>0.45519955698976716</v>
      </c>
      <c r="F215" s="260">
        <v>0.51147408788639537</v>
      </c>
      <c r="G215" s="261">
        <v>4.5815000000000001</v>
      </c>
      <c r="H215" s="262">
        <v>0.71291156696459879</v>
      </c>
      <c r="I215" s="262">
        <v>2.253823563722162</v>
      </c>
      <c r="J215" s="263">
        <v>4.6653324507831089</v>
      </c>
      <c r="K215" s="71"/>
    </row>
    <row r="216" spans="2:11" ht="20.25" customHeight="1">
      <c r="B216" s="83" t="s">
        <v>127</v>
      </c>
      <c r="C216" s="292">
        <v>2411</v>
      </c>
      <c r="D216" s="260">
        <v>1.862658917147135E-2</v>
      </c>
      <c r="E216" s="260">
        <v>0.45819040709943976</v>
      </c>
      <c r="F216" s="260">
        <v>0.4977856544920935</v>
      </c>
      <c r="G216" s="261">
        <v>4.8205714285714292</v>
      </c>
      <c r="H216" s="262">
        <v>1.031228578858812</v>
      </c>
      <c r="I216" s="262">
        <v>2.6870040435053553</v>
      </c>
      <c r="J216" s="263">
        <v>4.5885833439550661</v>
      </c>
      <c r="K216" s="71"/>
    </row>
    <row r="217" spans="2:11" ht="20.25" customHeight="1">
      <c r="B217" s="83" t="s">
        <v>127</v>
      </c>
      <c r="C217" s="292">
        <v>2412</v>
      </c>
      <c r="D217" s="84">
        <v>2.6447000394597589E-2</v>
      </c>
      <c r="E217" s="84">
        <v>0.45464736019956781</v>
      </c>
      <c r="F217" s="84">
        <v>0.48160978668335791</v>
      </c>
      <c r="G217" s="85">
        <v>4.6367500000000001</v>
      </c>
      <c r="H217" s="86">
        <v>0.61981295919447776</v>
      </c>
      <c r="I217" s="86">
        <v>2.1073640612612246</v>
      </c>
      <c r="J217" s="87">
        <v>4.6855145049881841</v>
      </c>
      <c r="K217" s="71"/>
    </row>
    <row r="218" spans="2:11" ht="20.25" customHeight="1">
      <c r="B218" s="83" t="s">
        <v>127</v>
      </c>
      <c r="C218" s="292">
        <v>2501</v>
      </c>
      <c r="D218" s="84">
        <v>2.4173817609322384E-2</v>
      </c>
      <c r="E218" s="84">
        <v>0.45903645885414784</v>
      </c>
      <c r="F218" s="84">
        <v>0.46940364522276479</v>
      </c>
      <c r="G218" s="85">
        <v>4.34</v>
      </c>
      <c r="H218" s="86">
        <v>0.56308957571139595</v>
      </c>
      <c r="I218" s="86">
        <v>1.8201490068941339</v>
      </c>
      <c r="J218" s="87">
        <v>4.7326076115368361</v>
      </c>
      <c r="K218" s="71"/>
    </row>
    <row r="219" spans="2:11" ht="20.25" customHeight="1">
      <c r="B219" s="83" t="s">
        <v>127</v>
      </c>
      <c r="C219" s="292">
        <v>2502</v>
      </c>
      <c r="D219" s="84">
        <v>2.1079841143908859E-2</v>
      </c>
      <c r="E219" s="84">
        <v>0.4723873282738571</v>
      </c>
      <c r="F219" s="84">
        <v>0.4626347934774333</v>
      </c>
      <c r="G219" s="85">
        <v>5.2548750000000002</v>
      </c>
      <c r="H219" s="86">
        <v>0.84263247254237739</v>
      </c>
      <c r="I219" s="86">
        <v>2.7200767534701304</v>
      </c>
      <c r="J219" s="87">
        <v>4.3819870254086029</v>
      </c>
      <c r="K219" s="71" t="s">
        <v>70</v>
      </c>
    </row>
    <row r="220" spans="2:11" ht="20.25" customHeight="1">
      <c r="B220" s="83" t="s">
        <v>125</v>
      </c>
      <c r="C220" s="292">
        <v>2401</v>
      </c>
      <c r="D220" s="84">
        <v>1.5135832682377802E-2</v>
      </c>
      <c r="E220" s="84">
        <v>0.51149036288394312</v>
      </c>
      <c r="F220" s="84">
        <v>0.45064572012489479</v>
      </c>
      <c r="G220" s="85">
        <v>4.6989999999999998</v>
      </c>
      <c r="H220" s="86">
        <v>0.53584508932805563</v>
      </c>
      <c r="I220" s="86">
        <v>0.8037676339920834</v>
      </c>
      <c r="J220" s="87">
        <v>3.0318716685268496</v>
      </c>
      <c r="K220" s="71"/>
    </row>
    <row r="221" spans="2:11" ht="20.25" customHeight="1">
      <c r="B221" s="83" t="s">
        <v>125</v>
      </c>
      <c r="C221" s="292">
        <v>2402</v>
      </c>
      <c r="D221" s="260">
        <v>2.9815388638713688E-2</v>
      </c>
      <c r="E221" s="260">
        <v>0.47091430246932414</v>
      </c>
      <c r="F221" s="260">
        <v>0.46868072165682279</v>
      </c>
      <c r="G221" s="261">
        <v>4.8369999999999997</v>
      </c>
      <c r="H221" s="262">
        <v>0.25728127446852123</v>
      </c>
      <c r="I221" s="262">
        <v>0.90048446063982424</v>
      </c>
      <c r="J221" s="263">
        <v>3.0502941630414022</v>
      </c>
      <c r="K221" s="71"/>
    </row>
    <row r="222" spans="2:11" ht="20.25" customHeight="1">
      <c r="B222" s="83" t="s">
        <v>125</v>
      </c>
      <c r="C222" s="292">
        <v>2403</v>
      </c>
      <c r="D222" s="260">
        <v>4.5049344063725787E-2</v>
      </c>
      <c r="E222" s="260">
        <v>0.41588998586048337</v>
      </c>
      <c r="F222" s="260">
        <v>0.49223588685529274</v>
      </c>
      <c r="G222" s="261">
        <v>3.45</v>
      </c>
      <c r="H222" s="262">
        <v>7.7274079569119733E-2</v>
      </c>
      <c r="I222" s="262">
        <v>0.56667658350687811</v>
      </c>
      <c r="J222" s="263">
        <v>3.5817245817245817</v>
      </c>
      <c r="K222" s="71"/>
    </row>
    <row r="223" spans="2:11" ht="20.25" customHeight="1">
      <c r="B223" s="83" t="s">
        <v>125</v>
      </c>
      <c r="C223" s="292">
        <v>2404</v>
      </c>
      <c r="D223" s="260">
        <v>6.6658144647279122E-2</v>
      </c>
      <c r="E223" s="260">
        <v>0.40022206168186109</v>
      </c>
      <c r="F223" s="260">
        <v>0.4742033091117116</v>
      </c>
      <c r="G223" s="261">
        <v>4.1929999999999996</v>
      </c>
      <c r="H223" s="262">
        <v>0.12349044508117489</v>
      </c>
      <c r="I223" s="262">
        <v>0.30872611270293721</v>
      </c>
      <c r="J223" s="263">
        <v>3.6044816811256175</v>
      </c>
      <c r="K223" s="71"/>
    </row>
    <row r="224" spans="2:11" ht="20.25" customHeight="1">
      <c r="B224" s="83" t="s">
        <v>125</v>
      </c>
      <c r="C224" s="292">
        <v>2405</v>
      </c>
      <c r="D224" s="260">
        <v>7.9468523957148568E-2</v>
      </c>
      <c r="E224" s="260">
        <v>0.37756028880271814</v>
      </c>
      <c r="F224" s="260">
        <v>0.42311512946766228</v>
      </c>
      <c r="G224" s="261">
        <v>5.1580000000000004</v>
      </c>
      <c r="H224" s="262">
        <v>7.9532919072868857E-2</v>
      </c>
      <c r="I224" s="262">
        <v>0.47719751443721314</v>
      </c>
      <c r="J224" s="263">
        <v>3.3893851430460971</v>
      </c>
      <c r="K224" s="71"/>
    </row>
    <row r="225" spans="2:11" ht="20.25" customHeight="1">
      <c r="B225" s="83" t="s">
        <v>125</v>
      </c>
      <c r="C225" s="292">
        <v>2406</v>
      </c>
      <c r="D225" s="260">
        <v>8.2940372204463805E-2</v>
      </c>
      <c r="E225" s="260">
        <v>0.36951852090424164</v>
      </c>
      <c r="F225" s="260">
        <v>0.31581274167552809</v>
      </c>
      <c r="G225" s="261">
        <v>6.758</v>
      </c>
      <c r="H225" s="262">
        <v>0.11500828174636855</v>
      </c>
      <c r="I225" s="262">
        <v>0.55203975238256908</v>
      </c>
      <c r="J225" s="263">
        <v>2.7440010856050039</v>
      </c>
      <c r="K225" s="71"/>
    </row>
    <row r="226" spans="2:11" ht="20.25" customHeight="1">
      <c r="B226" s="83" t="s">
        <v>125</v>
      </c>
      <c r="C226" s="292">
        <v>2407</v>
      </c>
      <c r="D226" s="260">
        <v>7.8990194342497641E-2</v>
      </c>
      <c r="E226" s="260">
        <v>0.40028467120097788</v>
      </c>
      <c r="F226" s="260">
        <v>0.26456776241814939</v>
      </c>
      <c r="G226" s="261">
        <v>8.0060000000000002</v>
      </c>
      <c r="H226" s="262">
        <v>2.2886484638248217E-2</v>
      </c>
      <c r="I226" s="262">
        <v>0.22886484638248217</v>
      </c>
      <c r="J226" s="263">
        <v>2.5575281118538924</v>
      </c>
      <c r="K226" s="71"/>
    </row>
    <row r="227" spans="2:11" ht="20.25" customHeight="1">
      <c r="B227" s="83" t="s">
        <v>125</v>
      </c>
      <c r="C227" s="292">
        <v>2408</v>
      </c>
      <c r="D227" s="260">
        <v>0</v>
      </c>
      <c r="E227" s="260">
        <v>0</v>
      </c>
      <c r="F227" s="260">
        <v>0</v>
      </c>
      <c r="G227" s="261">
        <v>0</v>
      </c>
      <c r="H227" s="262">
        <v>0</v>
      </c>
      <c r="I227" s="262">
        <v>0</v>
      </c>
      <c r="J227" s="263">
        <v>0</v>
      </c>
      <c r="K227" s="71"/>
    </row>
    <row r="228" spans="2:11" ht="20.25" customHeight="1">
      <c r="B228" s="83" t="s">
        <v>125</v>
      </c>
      <c r="C228" s="292">
        <v>2409</v>
      </c>
      <c r="D228" s="84">
        <v>0</v>
      </c>
      <c r="E228" s="84">
        <v>0</v>
      </c>
      <c r="F228" s="84">
        <v>0</v>
      </c>
      <c r="G228" s="85">
        <v>0</v>
      </c>
      <c r="H228" s="86">
        <v>0</v>
      </c>
      <c r="I228" s="86">
        <v>0</v>
      </c>
      <c r="J228" s="87">
        <v>0</v>
      </c>
      <c r="K228" s="71"/>
    </row>
    <row r="229" spans="2:11" ht="20.25" customHeight="1">
      <c r="B229" s="83" t="s">
        <v>125</v>
      </c>
      <c r="C229" s="292">
        <v>2410</v>
      </c>
      <c r="D229" s="84">
        <v>4.5666697245552348E-2</v>
      </c>
      <c r="E229" s="84">
        <v>0.39959981540805845</v>
      </c>
      <c r="F229" s="84">
        <v>0.4587991078541509</v>
      </c>
      <c r="G229" s="85">
        <v>4.0810000000000004</v>
      </c>
      <c r="H229" s="86">
        <v>0.17675254567853912</v>
      </c>
      <c r="I229" s="86">
        <v>0.40400581869380375</v>
      </c>
      <c r="J229" s="87">
        <v>3.3778261284896951</v>
      </c>
      <c r="K229" s="71"/>
    </row>
    <row r="230" spans="2:11" ht="20.25" customHeight="1">
      <c r="B230" s="83" t="s">
        <v>125</v>
      </c>
      <c r="C230" s="292">
        <v>2411</v>
      </c>
      <c r="D230" s="84">
        <v>5.8964713773871913E-2</v>
      </c>
      <c r="E230" s="84">
        <v>0.40275915161562059</v>
      </c>
      <c r="F230" s="84">
        <v>0.46863064263750037</v>
      </c>
      <c r="G230" s="85">
        <v>4.3499999999999996</v>
      </c>
      <c r="H230" s="86">
        <v>0.13694641807057287</v>
      </c>
      <c r="I230" s="86">
        <v>0.41083925421171863</v>
      </c>
      <c r="J230" s="87">
        <v>3.4089492009041829</v>
      </c>
      <c r="K230" s="71"/>
    </row>
    <row r="231" spans="2:11" ht="20.25" customHeight="1">
      <c r="B231" s="83" t="s">
        <v>125</v>
      </c>
      <c r="C231" s="292">
        <v>2412</v>
      </c>
      <c r="D231" s="84">
        <v>7.531542010102811E-2</v>
      </c>
      <c r="E231" s="84">
        <v>0.36207715445458766</v>
      </c>
      <c r="F231" s="84">
        <v>0.44168966373180313</v>
      </c>
      <c r="G231" s="85">
        <v>3.4380000000000002</v>
      </c>
      <c r="H231" s="86">
        <v>7.8221309987922635E-2</v>
      </c>
      <c r="I231" s="86">
        <v>0.36503277994363892</v>
      </c>
      <c r="J231" s="87">
        <v>3.6230928154488677</v>
      </c>
      <c r="K231" s="71"/>
    </row>
    <row r="232" spans="2:11" ht="20.25" customHeight="1">
      <c r="B232" s="83" t="s">
        <v>125</v>
      </c>
      <c r="C232" s="292">
        <v>2501</v>
      </c>
      <c r="D232" s="84">
        <v>6.654766541499807E-2</v>
      </c>
      <c r="E232" s="84">
        <v>0.37169606684138418</v>
      </c>
      <c r="F232" s="84">
        <v>0.4221605749949397</v>
      </c>
      <c r="G232" s="85">
        <v>3.8719999999999999</v>
      </c>
      <c r="H232" s="86">
        <v>0.15295673007063032</v>
      </c>
      <c r="I232" s="86">
        <v>0.15295673007063032</v>
      </c>
      <c r="J232" s="87">
        <v>3.4693332814467857</v>
      </c>
      <c r="K232" s="71"/>
    </row>
    <row r="233" spans="2:11" ht="20.25" customHeight="1">
      <c r="B233" s="83" t="s">
        <v>125</v>
      </c>
      <c r="C233" s="292">
        <v>2502</v>
      </c>
      <c r="D233" s="84">
        <v>9.2569927562605056E-2</v>
      </c>
      <c r="E233" s="84">
        <v>0.37181222345689935</v>
      </c>
      <c r="F233" s="84">
        <v>0.38016803268970861</v>
      </c>
      <c r="G233" s="85">
        <v>6.2080000000000002</v>
      </c>
      <c r="H233" s="86">
        <v>0.09</v>
      </c>
      <c r="I233" s="86">
        <v>0.15807402606640689</v>
      </c>
      <c r="J233" s="87">
        <v>2.9734156808001617</v>
      </c>
      <c r="K233" s="71" t="s">
        <v>70</v>
      </c>
    </row>
    <row r="234" spans="2:11" ht="20.25" customHeight="1">
      <c r="B234" s="83" t="s">
        <v>121</v>
      </c>
      <c r="C234" s="292">
        <v>2401</v>
      </c>
      <c r="D234" s="260">
        <v>6.9758016326602446E-2</v>
      </c>
      <c r="E234" s="260">
        <v>0.5288879057462369</v>
      </c>
      <c r="F234" s="260">
        <v>0.18811107423658255</v>
      </c>
      <c r="G234" s="261">
        <v>10.281000000000001</v>
      </c>
      <c r="H234" s="262">
        <v>0</v>
      </c>
      <c r="I234" s="262">
        <v>2.2940374906900312</v>
      </c>
      <c r="J234" s="263">
        <v>2.2414420776229096</v>
      </c>
      <c r="K234" s="71"/>
    </row>
    <row r="235" spans="2:11" ht="20.25" customHeight="1">
      <c r="B235" s="83" t="s">
        <v>121</v>
      </c>
      <c r="C235" s="292">
        <v>2402</v>
      </c>
      <c r="D235" s="260">
        <v>8.0923145241143232E-2</v>
      </c>
      <c r="E235" s="260">
        <v>0.48977568556627976</v>
      </c>
      <c r="F235" s="260">
        <v>0.17486603948993032</v>
      </c>
      <c r="G235" s="261">
        <v>10.236000000000001</v>
      </c>
      <c r="H235" s="262">
        <v>0.177348924431978</v>
      </c>
      <c r="I235" s="262">
        <v>3.6533878432987468</v>
      </c>
      <c r="J235" s="263">
        <v>2.2667710283078941</v>
      </c>
      <c r="K235" s="71"/>
    </row>
    <row r="236" spans="2:11" ht="20.25" customHeight="1">
      <c r="B236" s="83" t="s">
        <v>121</v>
      </c>
      <c r="C236" s="292">
        <v>2403</v>
      </c>
      <c r="D236" s="260">
        <v>3.5689250070377487E-2</v>
      </c>
      <c r="E236" s="260">
        <v>0.56186919639373656</v>
      </c>
      <c r="F236" s="260">
        <v>0.19342830481279832</v>
      </c>
      <c r="G236" s="261">
        <v>11.526999999999999</v>
      </c>
      <c r="H236" s="262">
        <v>0.41958417529891179</v>
      </c>
      <c r="I236" s="262">
        <v>7.007055727491827</v>
      </c>
      <c r="J236" s="263">
        <v>2.1734144951325716</v>
      </c>
      <c r="K236" s="71"/>
    </row>
    <row r="237" spans="2:11" ht="20.25" customHeight="1">
      <c r="B237" s="83" t="s">
        <v>121</v>
      </c>
      <c r="C237" s="292">
        <v>2404</v>
      </c>
      <c r="D237" s="260">
        <v>4.3178680369344233E-2</v>
      </c>
      <c r="E237" s="260">
        <v>0.45215067836378142</v>
      </c>
      <c r="F237" s="260">
        <v>0.26479793158709763</v>
      </c>
      <c r="G237" s="261">
        <v>9.0649999999999995</v>
      </c>
      <c r="H237" s="262">
        <v>0.42153071598524955</v>
      </c>
      <c r="I237" s="262">
        <v>2.6824681926334062</v>
      </c>
      <c r="J237" s="263">
        <v>2.4195671080764831</v>
      </c>
      <c r="K237" s="71"/>
    </row>
    <row r="238" spans="2:11" ht="20.25" customHeight="1">
      <c r="B238" s="83" t="s">
        <v>121</v>
      </c>
      <c r="C238" s="292">
        <v>2405</v>
      </c>
      <c r="D238" s="260">
        <v>5.4156183103596101E-2</v>
      </c>
      <c r="E238" s="260">
        <v>0.43872750434748292</v>
      </c>
      <c r="F238" s="260">
        <v>0.23381593763267516</v>
      </c>
      <c r="G238" s="261">
        <v>9.8569999999999993</v>
      </c>
      <c r="H238" s="262">
        <v>0.67683560893669126</v>
      </c>
      <c r="I238" s="262">
        <v>2.6458119258434296</v>
      </c>
      <c r="J238" s="263">
        <v>2.2942564887306567</v>
      </c>
      <c r="K238" s="71"/>
    </row>
    <row r="239" spans="2:11" ht="20.25" customHeight="1">
      <c r="B239" s="83" t="s">
        <v>121</v>
      </c>
      <c r="C239" s="292">
        <v>2406</v>
      </c>
      <c r="D239" s="260">
        <v>6.7404984539288615E-2</v>
      </c>
      <c r="E239" s="260">
        <v>0.45292403840016149</v>
      </c>
      <c r="F239" s="260">
        <v>0.21731155381579043</v>
      </c>
      <c r="G239" s="261">
        <v>12.38</v>
      </c>
      <c r="H239" s="262">
        <v>0.34998932532557758</v>
      </c>
      <c r="I239" s="262">
        <v>3.6907965216151815</v>
      </c>
      <c r="J239" s="263">
        <v>2.0176999160937568</v>
      </c>
      <c r="K239" s="71"/>
    </row>
    <row r="240" spans="2:11" ht="20.25" customHeight="1">
      <c r="B240" s="83" t="s">
        <v>121</v>
      </c>
      <c r="C240" s="292">
        <v>2407</v>
      </c>
      <c r="D240" s="260">
        <v>7.2295769160879653E-2</v>
      </c>
      <c r="E240" s="260">
        <v>0.47471602166926052</v>
      </c>
      <c r="F240" s="260">
        <v>0.21398597095529351</v>
      </c>
      <c r="G240" s="261">
        <v>13.201000000000001</v>
      </c>
      <c r="H240" s="262">
        <v>0.27655698992606592</v>
      </c>
      <c r="I240" s="262">
        <v>3.6643801165203733</v>
      </c>
      <c r="J240" s="263">
        <v>1.9311016315522445</v>
      </c>
      <c r="K240" s="71"/>
    </row>
    <row r="241" spans="2:11" ht="20.25" customHeight="1">
      <c r="B241" s="83" t="s">
        <v>121</v>
      </c>
      <c r="C241" s="292">
        <v>2408</v>
      </c>
      <c r="D241" s="84">
        <v>8.7642119462671322E-2</v>
      </c>
      <c r="E241" s="84">
        <v>0.4849721761112728</v>
      </c>
      <c r="F241" s="84">
        <v>0.18920304437534644</v>
      </c>
      <c r="G241" s="85">
        <v>14.807</v>
      </c>
      <c r="H241" s="86">
        <v>0.34716154931256227</v>
      </c>
      <c r="I241" s="86">
        <v>5.2074232396884348</v>
      </c>
      <c r="J241" s="87">
        <v>1.8286297724663672</v>
      </c>
      <c r="K241" s="71"/>
    </row>
    <row r="242" spans="2:11" ht="20.25" customHeight="1">
      <c r="B242" s="83" t="s">
        <v>121</v>
      </c>
      <c r="C242" s="292">
        <v>2409</v>
      </c>
      <c r="D242" s="84">
        <v>6.7578071295317649E-2</v>
      </c>
      <c r="E242" s="84">
        <v>0.47974339642535446</v>
      </c>
      <c r="F242" s="84">
        <v>0.21986712378171455</v>
      </c>
      <c r="G242" s="85">
        <v>12.823</v>
      </c>
      <c r="H242" s="86">
        <v>0.26071200448424647</v>
      </c>
      <c r="I242" s="86">
        <v>3.7368720642741997</v>
      </c>
      <c r="J242" s="87">
        <v>1.9690060300750849</v>
      </c>
      <c r="K242" s="71"/>
    </row>
    <row r="243" spans="2:11" ht="20.25" customHeight="1">
      <c r="B243" s="83" t="s">
        <v>121</v>
      </c>
      <c r="C243" s="292">
        <v>2410</v>
      </c>
      <c r="D243" s="84">
        <v>3.9589264967245637E-2</v>
      </c>
      <c r="E243" s="84">
        <v>0.47994176490545931</v>
      </c>
      <c r="F243" s="84">
        <v>0.24357657596338933</v>
      </c>
      <c r="G243" s="85">
        <v>10.023</v>
      </c>
      <c r="H243" s="86">
        <v>0.38238080998962221</v>
      </c>
      <c r="I243" s="86">
        <v>2.9825703179190532</v>
      </c>
      <c r="J243" s="87">
        <v>2.3044402343922106</v>
      </c>
      <c r="K243" s="71"/>
    </row>
    <row r="244" spans="2:11" ht="20.25" customHeight="1">
      <c r="B244" s="83" t="s">
        <v>121</v>
      </c>
      <c r="C244" s="292">
        <v>2411</v>
      </c>
      <c r="D244" s="84">
        <v>4.2716806340551604E-2</v>
      </c>
      <c r="E244" s="84">
        <v>0.50298751562397803</v>
      </c>
      <c r="F244" s="84">
        <v>0.25677483306509535</v>
      </c>
      <c r="G244" s="85">
        <v>9.8629999999999995</v>
      </c>
      <c r="H244" s="86">
        <v>0.79200029679169015</v>
      </c>
      <c r="I244" s="86">
        <v>2.2926324380812084</v>
      </c>
      <c r="J244" s="87">
        <v>2.2932846314811397</v>
      </c>
      <c r="K244" s="71"/>
    </row>
    <row r="245" spans="2:11" ht="20.25" customHeight="1">
      <c r="B245" s="83" t="s">
        <v>121</v>
      </c>
      <c r="C245" s="292">
        <v>2412</v>
      </c>
      <c r="D245" s="84">
        <v>4.3726668653782039E-2</v>
      </c>
      <c r="E245" s="84">
        <v>0.55789788488439263</v>
      </c>
      <c r="F245" s="84">
        <v>0.24740182136265099</v>
      </c>
      <c r="G245" s="85">
        <v>10.904999999999999</v>
      </c>
      <c r="H245" s="86">
        <v>0.8087429524484876</v>
      </c>
      <c r="I245" s="86">
        <v>2.2424236408798977</v>
      </c>
      <c r="J245" s="87">
        <v>2.1586248707533091</v>
      </c>
      <c r="K245" s="71"/>
    </row>
    <row r="246" spans="2:11" ht="20.25" customHeight="1">
      <c r="B246" s="83" t="s">
        <v>121</v>
      </c>
      <c r="C246" s="292">
        <v>2501</v>
      </c>
      <c r="D246" s="84">
        <v>4.2858465360115526E-2</v>
      </c>
      <c r="E246" s="84">
        <v>0.56757860564174512</v>
      </c>
      <c r="F246" s="84">
        <v>0.23710843684007904</v>
      </c>
      <c r="G246" s="85">
        <v>11.292999999999999</v>
      </c>
      <c r="H246" s="86">
        <v>0.80539550557092066</v>
      </c>
      <c r="I246" s="86">
        <v>2.1906757751529042</v>
      </c>
      <c r="J246" s="87">
        <v>2.1273949826330347</v>
      </c>
      <c r="K246" s="71"/>
    </row>
    <row r="247" spans="2:11" ht="20.25" customHeight="1">
      <c r="B247" s="83" t="s">
        <v>121</v>
      </c>
      <c r="C247" s="292">
        <v>2502</v>
      </c>
      <c r="D247" s="260">
        <v>3.7631824834761428E-2</v>
      </c>
      <c r="E247" s="260">
        <v>0.58179647350321939</v>
      </c>
      <c r="F247" s="260">
        <v>0.24233441464445507</v>
      </c>
      <c r="G247" s="261">
        <v>11.612</v>
      </c>
      <c r="H247" s="262">
        <v>0.49456002988664299</v>
      </c>
      <c r="I247" s="262">
        <v>2.4347570702111656</v>
      </c>
      <c r="J247" s="263">
        <v>2.094157453039581</v>
      </c>
      <c r="K247" s="71" t="s">
        <v>70</v>
      </c>
    </row>
    <row r="248" spans="2:11" ht="20.25" customHeight="1">
      <c r="B248" s="82" t="s">
        <v>132</v>
      </c>
      <c r="C248" s="81"/>
      <c r="D248" s="82"/>
      <c r="E248" s="82"/>
      <c r="F248" s="82"/>
      <c r="G248" s="82"/>
      <c r="H248" s="82"/>
      <c r="I248" s="82"/>
      <c r="J248" s="82"/>
      <c r="K248" s="81"/>
    </row>
    <row r="249" spans="2:11" ht="20.25" customHeight="1">
      <c r="B249" s="225" t="str">
        <f>M75</f>
        <v>24</v>
      </c>
      <c r="C249" s="53"/>
      <c r="D249" s="64">
        <f>IFERROR((SUMIFS(D$94:D$247,$B$94:$B$247,$B249,$C$94:$C$247,MAX($C$94:$C$247))/SUMIFS(D$94:D$247,$B$94:$B$247,$B249,$C$94:$C$247,MAX($C$94:$C$247)-1))-1, "-")</f>
        <v>-0.13708312052197824</v>
      </c>
      <c r="E249" s="64">
        <f t="shared" ref="E249:J259" si="0">IFERROR((SUMIFS(E$94:E$247,$B$94:$B$247,$B249,$C$94:$C$247,MAX($C$94:$C$247))/SUMIFS(E$94:E$247,$B$94:$B$247,$B249,$C$94:$C$247,MAX($C$94:$C$247)-1))-1, "-")</f>
        <v>2.6054536990327559E-3</v>
      </c>
      <c r="F249" s="64">
        <f t="shared" si="0"/>
        <v>-7.4032055416991538E-3</v>
      </c>
      <c r="G249" s="64">
        <f t="shared" si="0"/>
        <v>-8.477630927980595E-3</v>
      </c>
      <c r="H249" s="64">
        <f t="shared" si="0"/>
        <v>-0.38827523180529766</v>
      </c>
      <c r="I249" s="64">
        <f t="shared" si="0"/>
        <v>-4.504571975396221E-2</v>
      </c>
      <c r="J249" s="64">
        <f t="shared" si="0"/>
        <v>2.7541030681197398E-3</v>
      </c>
      <c r="K249" s="54"/>
    </row>
    <row r="250" spans="2:11" ht="20.25" customHeight="1">
      <c r="B250" s="225" t="str">
        <f>N75</f>
        <v>순환51</v>
      </c>
      <c r="C250" s="53"/>
      <c r="D250" s="64">
        <f t="shared" ref="D250:D259" si="1">IFERROR((SUMIFS(D$94:D$247,$B$94:$B$247,$B250,$C$94:$C$247,MAX($C$94:$C$247))/SUMIFS(D$94:D$247,$B$94:$B$247,$B250,$C$94:$C$247,MAX($C$94:$C$247)-1))-1, "-")</f>
        <v>-3.312430306691283E-2</v>
      </c>
      <c r="E250" s="64">
        <f t="shared" si="0"/>
        <v>-5.7382895655673227E-3</v>
      </c>
      <c r="F250" s="64">
        <f t="shared" si="0"/>
        <v>-5.1752841935194915E-2</v>
      </c>
      <c r="G250" s="64">
        <f t="shared" si="0"/>
        <v>-1.3664596273291973E-2</v>
      </c>
      <c r="H250" s="64">
        <f t="shared" si="0"/>
        <v>1.11358761797598</v>
      </c>
      <c r="I250" s="64">
        <f t="shared" si="0"/>
        <v>3.6854303158027957E-2</v>
      </c>
      <c r="J250" s="64">
        <f t="shared" si="0"/>
        <v>4.1041000920107873E-3</v>
      </c>
      <c r="K250" s="54"/>
    </row>
    <row r="251" spans="2:11" ht="20.25" customHeight="1">
      <c r="B251" s="225" t="str">
        <f>O75</f>
        <v>557</v>
      </c>
      <c r="C251" s="53"/>
      <c r="D251" s="64">
        <f t="shared" si="1"/>
        <v>0.33310374161029643</v>
      </c>
      <c r="E251" s="64">
        <f t="shared" si="0"/>
        <v>-1.852088797527196E-2</v>
      </c>
      <c r="F251" s="64">
        <f t="shared" si="0"/>
        <v>-2.1119921923203444E-2</v>
      </c>
      <c r="G251" s="64">
        <f t="shared" si="0"/>
        <v>1.407250312172037E-3</v>
      </c>
      <c r="H251" s="64">
        <f t="shared" si="0"/>
        <v>0.28608665174442716</v>
      </c>
      <c r="I251" s="64">
        <f t="shared" si="0"/>
        <v>-0.2616370439261041</v>
      </c>
      <c r="J251" s="64">
        <f t="shared" si="0"/>
        <v>-7.0891956142664636E-3</v>
      </c>
      <c r="K251" s="54"/>
    </row>
    <row r="252" spans="2:11" ht="20.25" customHeight="1">
      <c r="B252" s="225" t="str">
        <f>P75</f>
        <v>568</v>
      </c>
      <c r="C252" s="53"/>
      <c r="D252" s="64">
        <f t="shared" si="1"/>
        <v>5.9480826316475666E-2</v>
      </c>
      <c r="E252" s="64">
        <f t="shared" si="0"/>
        <v>5.136674619434789E-3</v>
      </c>
      <c r="F252" s="64">
        <f t="shared" si="0"/>
        <v>-9.203068717804852E-3</v>
      </c>
      <c r="G252" s="64">
        <f t="shared" si="0"/>
        <v>5.835010060362178E-2</v>
      </c>
      <c r="H252" s="64">
        <f t="shared" si="0"/>
        <v>-0.22006393511874911</v>
      </c>
      <c r="I252" s="64">
        <f t="shared" si="0"/>
        <v>-0.43547484827642791</v>
      </c>
      <c r="J252" s="64">
        <f t="shared" si="0"/>
        <v>-1.6367958806450589E-2</v>
      </c>
      <c r="K252" s="54"/>
    </row>
    <row r="253" spans="2:11" ht="20.25" customHeight="1">
      <c r="B253" s="41" t="str">
        <f>Q75</f>
        <v>514-1</v>
      </c>
      <c r="C253" s="53"/>
      <c r="D253" s="64">
        <f t="shared" si="1"/>
        <v>-7.1363931418142346E-2</v>
      </c>
      <c r="E253" s="64">
        <f t="shared" si="0"/>
        <v>2.9109253475604779E-2</v>
      </c>
      <c r="F253" s="64">
        <f t="shared" si="0"/>
        <v>7.4665673549209055E-2</v>
      </c>
      <c r="G253" s="64">
        <f t="shared" si="0"/>
        <v>-1.5091429830359493E-3</v>
      </c>
      <c r="H253" s="64">
        <f t="shared" si="0"/>
        <v>-0.59568442763978791</v>
      </c>
      <c r="I253" s="64">
        <f t="shared" si="0"/>
        <v>-4.2900216952696746E-2</v>
      </c>
      <c r="J253" s="64">
        <f t="shared" si="0"/>
        <v>-1.1743295339584958E-2</v>
      </c>
      <c r="K253" s="54"/>
    </row>
    <row r="254" spans="2:11" ht="20.25" customHeight="1">
      <c r="B254" s="225" t="str">
        <f>R75</f>
        <v>593</v>
      </c>
      <c r="C254" s="53"/>
      <c r="D254" s="64">
        <f t="shared" si="1"/>
        <v>-7.9734214161903405E-2</v>
      </c>
      <c r="E254" s="64">
        <f t="shared" si="0"/>
        <v>-2.5619379105972229E-3</v>
      </c>
      <c r="F254" s="64">
        <f t="shared" si="0"/>
        <v>3.8184332615605054E-3</v>
      </c>
      <c r="G254" s="64">
        <f t="shared" si="0"/>
        <v>-1.6260252226827809E-2</v>
      </c>
      <c r="H254" s="64">
        <f t="shared" si="0"/>
        <v>-8.4584493696098106E-2</v>
      </c>
      <c r="I254" s="64">
        <f t="shared" si="0"/>
        <v>-0.22857628685275233</v>
      </c>
      <c r="J254" s="64">
        <f t="shared" si="0"/>
        <v>5.1516459129370418E-3</v>
      </c>
      <c r="K254" s="54"/>
    </row>
    <row r="255" spans="2:11" ht="20.25" customHeight="1">
      <c r="B255" s="225" t="str">
        <f>S75</f>
        <v>560</v>
      </c>
      <c r="C255" s="53"/>
      <c r="D255" s="64">
        <f t="shared" si="1"/>
        <v>-0.21858610637205023</v>
      </c>
      <c r="E255" s="64">
        <f t="shared" si="0"/>
        <v>1.2894283181195121E-3</v>
      </c>
      <c r="F255" s="64">
        <f t="shared" si="0"/>
        <v>-2.4304261242488412E-2</v>
      </c>
      <c r="G255" s="64">
        <f t="shared" si="0"/>
        <v>1.750632172729194E-3</v>
      </c>
      <c r="H255" s="64">
        <f t="shared" si="0"/>
        <v>0.38939664305916288</v>
      </c>
      <c r="I255" s="64">
        <f t="shared" si="0"/>
        <v>-0.1494493303282548</v>
      </c>
      <c r="J255" s="64">
        <f t="shared" si="0"/>
        <v>-6.1136954597166282E-3</v>
      </c>
      <c r="K255" s="54"/>
    </row>
    <row r="256" spans="2:11" ht="20.25" customHeight="1">
      <c r="B256" s="225" t="str">
        <f>T75</f>
        <v>564</v>
      </c>
      <c r="C256" s="53"/>
      <c r="D256" s="64">
        <f t="shared" si="1"/>
        <v>-4.6904898166431841E-2</v>
      </c>
      <c r="E256" s="64">
        <f t="shared" si="0"/>
        <v>2.7316628812461552E-2</v>
      </c>
      <c r="F256" s="64">
        <f t="shared" si="0"/>
        <v>3.6919584893481794E-2</v>
      </c>
      <c r="G256" s="64">
        <f t="shared" si="0"/>
        <v>8.9976412632809533E-2</v>
      </c>
      <c r="H256" s="64">
        <f t="shared" si="0"/>
        <v>1.08955223880597</v>
      </c>
      <c r="I256" s="64">
        <f t="shared" si="0"/>
        <v>0.41429159025936135</v>
      </c>
      <c r="J256" s="64">
        <f t="shared" si="0"/>
        <v>-6.0113616812336401E-2</v>
      </c>
      <c r="K256" s="54"/>
    </row>
    <row r="257" spans="2:11" ht="20.25" customHeight="1">
      <c r="B257" s="225" t="str">
        <f>U75</f>
        <v>579</v>
      </c>
      <c r="C257" s="53"/>
      <c r="D257" s="64">
        <f t="shared" si="1"/>
        <v>-0.12798874035602736</v>
      </c>
      <c r="E257" s="64">
        <f t="shared" si="0"/>
        <v>2.9084551264263014E-2</v>
      </c>
      <c r="F257" s="64">
        <f t="shared" si="0"/>
        <v>-1.4420109034558481E-2</v>
      </c>
      <c r="G257" s="64">
        <f t="shared" si="0"/>
        <v>0.21080069124423972</v>
      </c>
      <c r="H257" s="64">
        <f t="shared" si="0"/>
        <v>0.49644480894147724</v>
      </c>
      <c r="I257" s="64">
        <f t="shared" si="0"/>
        <v>0.49442531527219047</v>
      </c>
      <c r="J257" s="64">
        <f t="shared" si="0"/>
        <v>-7.4086130714389631E-2</v>
      </c>
      <c r="K257" s="54"/>
    </row>
    <row r="258" spans="2:11" ht="20.25" customHeight="1">
      <c r="B258" s="225" t="str">
        <f>V75</f>
        <v>564-1</v>
      </c>
      <c r="C258" s="53"/>
      <c r="D258" s="64">
        <f t="shared" si="1"/>
        <v>0.39103193155356375</v>
      </c>
      <c r="E258" s="64">
        <f t="shared" si="0"/>
        <v>3.1250429013751635E-4</v>
      </c>
      <c r="F258" s="64">
        <f t="shared" si="0"/>
        <v>-9.9470544604347344E-2</v>
      </c>
      <c r="G258" s="64">
        <f t="shared" si="0"/>
        <v>0.60330578512396693</v>
      </c>
      <c r="H258" s="64">
        <f>IFERROR((SUMIFS(H$94:H$247,$B$94:$B$247,$B258,$C$94:$C$247,MAX($C$94:$C$247))/SUMIFS(H$94:H$247,$B$94:$B$247,$B258,$C$94:$C$247,MAX($C$94:$C$247)-1))-1, "-")</f>
        <v>-0.41159829999999997</v>
      </c>
      <c r="I258" s="64">
        <f t="shared" si="0"/>
        <v>3.34558407035348E-2</v>
      </c>
      <c r="J258" s="64">
        <f t="shared" si="0"/>
        <v>-0.14294319986456183</v>
      </c>
      <c r="K258" s="54"/>
    </row>
    <row r="259" spans="2:11" ht="20.25" customHeight="1">
      <c r="B259" s="41" t="str">
        <f>D83</f>
        <v>530</v>
      </c>
      <c r="C259" s="53"/>
      <c r="D259" s="64">
        <f t="shared" si="1"/>
        <v>-0.1219511823729007</v>
      </c>
      <c r="E259" s="64">
        <f t="shared" si="0"/>
        <v>2.5050041915160914E-2</v>
      </c>
      <c r="F259" s="64">
        <f t="shared" si="0"/>
        <v>2.2040454882256144E-2</v>
      </c>
      <c r="G259" s="64">
        <f t="shared" si="0"/>
        <v>2.8247587000796992E-2</v>
      </c>
      <c r="H259" s="64">
        <f t="shared" si="0"/>
        <v>-0.385941408331967</v>
      </c>
      <c r="I259" s="64">
        <f t="shared" si="0"/>
        <v>0.11141826546250333</v>
      </c>
      <c r="J259" s="64">
        <f t="shared" si="0"/>
        <v>-1.5623581828850708E-2</v>
      </c>
      <c r="K259" s="54"/>
    </row>
    <row r="260" spans="2:11" ht="20.25" customHeight="1" thickBot="1"/>
    <row r="261" spans="2:11" ht="17.25" thickTop="1">
      <c r="B261" s="25" t="s">
        <v>51</v>
      </c>
      <c r="C261" s="25"/>
      <c r="D261" s="25"/>
      <c r="E261" s="25"/>
      <c r="F261" s="171" t="s">
        <v>77</v>
      </c>
      <c r="G261" s="42"/>
      <c r="H261" s="25"/>
      <c r="I261" s="25"/>
    </row>
    <row r="262" spans="2:11">
      <c r="B262" s="26" t="s">
        <v>33</v>
      </c>
      <c r="C262" s="26" t="s">
        <v>52</v>
      </c>
      <c r="D262" s="26"/>
      <c r="E262" s="26"/>
      <c r="F262" s="88" t="s">
        <v>78</v>
      </c>
      <c r="G262" s="43"/>
      <c r="H262" s="45" t="s">
        <v>81</v>
      </c>
      <c r="I262" s="45"/>
    </row>
    <row r="263" spans="2:11">
      <c r="B263" s="26" t="s">
        <v>34</v>
      </c>
      <c r="C263" s="26" t="s">
        <v>53</v>
      </c>
      <c r="D263" s="26"/>
      <c r="E263" s="26"/>
      <c r="F263" s="88" t="s">
        <v>79</v>
      </c>
      <c r="G263" s="43"/>
      <c r="H263" s="45" t="s">
        <v>82</v>
      </c>
      <c r="I263" s="45"/>
    </row>
    <row r="264" spans="2:11">
      <c r="B264" s="26" t="s">
        <v>4</v>
      </c>
      <c r="C264" s="26" t="s">
        <v>54</v>
      </c>
      <c r="D264" s="26"/>
      <c r="E264" s="26"/>
      <c r="F264" s="88" t="s">
        <v>80</v>
      </c>
      <c r="G264" s="43"/>
      <c r="H264" s="45" t="s">
        <v>83</v>
      </c>
      <c r="I264" s="45"/>
    </row>
    <row r="265" spans="2:11">
      <c r="B265" s="26" t="s">
        <v>5</v>
      </c>
      <c r="C265" s="26" t="s">
        <v>55</v>
      </c>
      <c r="D265" s="26"/>
      <c r="E265" s="26"/>
      <c r="F265" s="88" t="s">
        <v>87</v>
      </c>
      <c r="G265" s="43"/>
      <c r="H265" s="45" t="s">
        <v>84</v>
      </c>
      <c r="I265" s="45"/>
    </row>
    <row r="266" spans="2:11">
      <c r="B266" s="26" t="s">
        <v>56</v>
      </c>
      <c r="C266" s="26" t="s">
        <v>57</v>
      </c>
      <c r="D266" s="26"/>
      <c r="E266" s="26"/>
      <c r="F266" s="88" t="s">
        <v>88</v>
      </c>
      <c r="G266" s="43"/>
      <c r="H266" s="45" t="s">
        <v>85</v>
      </c>
      <c r="I266" s="45"/>
    </row>
    <row r="267" spans="2:11" ht="17.25" thickBot="1">
      <c r="B267" s="27" t="s">
        <v>58</v>
      </c>
      <c r="C267" s="27" t="s">
        <v>59</v>
      </c>
      <c r="D267" s="27"/>
      <c r="E267" s="27"/>
      <c r="F267" s="89" t="s">
        <v>89</v>
      </c>
      <c r="G267" s="44"/>
      <c r="H267" s="46" t="s">
        <v>86</v>
      </c>
      <c r="I267" s="46"/>
    </row>
    <row r="268" spans="2:11" ht="17.25" thickTop="1"/>
    <row r="269" spans="2:11" ht="6.75" customHeight="1"/>
  </sheetData>
  <mergeCells count="3">
    <mergeCell ref="O9:P9"/>
    <mergeCell ref="C4:D4"/>
    <mergeCell ref="C5:D5"/>
  </mergeCells>
  <phoneticPr fontId="4" type="noConversion"/>
  <conditionalFormatting sqref="B94:K247">
    <cfRule type="expression" dxfId="68" priority="1">
      <formula>$B94&lt;&gt;$B95</formula>
    </cfRule>
  </conditionalFormatting>
  <conditionalFormatting sqref="C75:K75">
    <cfRule type="containsText" dxfId="67" priority="54" operator="containsText" text="F">
      <formula>NOT(ISERROR(SEARCH("F",C75)))</formula>
    </cfRule>
    <cfRule type="containsText" dxfId="66" priority="55" operator="containsText" text="D">
      <formula>NOT(ISERROR(SEARCH("D",C75)))</formula>
    </cfRule>
    <cfRule type="containsText" dxfId="65" priority="56" operator="containsText" text="S">
      <formula>NOT(ISERROR(SEARCH("S",C75)))</formula>
    </cfRule>
    <cfRule type="containsText" dxfId="64" priority="57" operator="containsText" text="A">
      <formula>NOT(ISERROR(SEARCH("A",C75)))</formula>
    </cfRule>
  </conditionalFormatting>
  <conditionalFormatting sqref="C84:K84">
    <cfRule type="containsText" dxfId="63" priority="50" operator="containsText" text="F">
      <formula>NOT(ISERROR(SEARCH("F",C84)))</formula>
    </cfRule>
    <cfRule type="containsText" dxfId="62" priority="51" operator="containsText" text="D">
      <formula>NOT(ISERROR(SEARCH("D",C84)))</formula>
    </cfRule>
    <cfRule type="containsText" dxfId="61" priority="52" operator="containsText" text="S">
      <formula>NOT(ISERROR(SEARCH("S",C84)))</formula>
    </cfRule>
    <cfRule type="containsText" dxfId="60" priority="53" operator="containsText" text="A">
      <formula>NOT(ISERROR(SEARCH("A",C84)))</formula>
    </cfRule>
  </conditionalFormatting>
  <conditionalFormatting sqref="D62:K62 D64:K65 D66:D71 D72:K73 D82:K82 D91:K91 D248:K248 K249:K259">
    <cfRule type="containsText" dxfId="59" priority="112" operator="containsText" text="악화">
      <formula>NOT(ISERROR(SEARCH("악화",D62)))</formula>
    </cfRule>
  </conditionalFormatting>
  <conditionalFormatting sqref="D62:K62 D64:K65 D72:K73 D82:K82 D91:K91 D248:K248 K249:K259 D66:D71">
    <cfRule type="containsText" dxfId="58" priority="111" operator="containsText" text="개선">
      <formula>NOT(ISERROR(SEARCH("개선",D62)))</formula>
    </cfRule>
  </conditionalFormatting>
  <conditionalFormatting sqref="G4:G5">
    <cfRule type="containsText" dxfId="57" priority="62" operator="containsText" text="S">
      <formula>NOT(ISERROR(SEARCH("S",G4)))</formula>
    </cfRule>
    <cfRule type="containsText" dxfId="56" priority="63" operator="containsText" text="A">
      <formula>NOT(ISERROR(SEARCH("A",G4)))</formula>
    </cfRule>
  </conditionalFormatting>
  <conditionalFormatting sqref="G5">
    <cfRule type="containsText" dxfId="55" priority="58" operator="containsText" text="F">
      <formula>NOT(ISERROR(SEARCH("F",G5)))</formula>
    </cfRule>
    <cfRule type="containsText" dxfId="54" priority="59" operator="containsText" text="D">
      <formula>NOT(ISERROR(SEARCH("D",G5)))</formula>
    </cfRule>
  </conditionalFormatting>
  <conditionalFormatting sqref="J26 K85:K1048576">
    <cfRule type="containsText" dxfId="53" priority="31" operator="containsText" text="D">
      <formula>NOT(ISERROR(SEARCH("D",J26)))</formula>
    </cfRule>
    <cfRule type="containsText" dxfId="52" priority="32" operator="containsText" text="F">
      <formula>NOT(ISERROR(SEARCH("F",J26)))</formula>
    </cfRule>
    <cfRule type="containsText" dxfId="51" priority="33" operator="containsText" text="S">
      <formula>NOT(ISERROR(SEARCH("S",J26)))</formula>
    </cfRule>
    <cfRule type="containsText" dxfId="50" priority="34" operator="containsText" text="A">
      <formula>NOT(ISERROR(SEARCH("A",J26)))</formula>
    </cfRule>
  </conditionalFormatting>
  <conditionalFormatting sqref="K1:K25">
    <cfRule type="containsText" dxfId="49" priority="19" operator="containsText" text="D">
      <formula>NOT(ISERROR(SEARCH("D",K1)))</formula>
    </cfRule>
    <cfRule type="containsText" dxfId="48" priority="20" operator="containsText" text="F">
      <formula>NOT(ISERROR(SEARCH("F",K1)))</formula>
    </cfRule>
    <cfRule type="containsText" dxfId="47" priority="21" operator="containsText" text="S">
      <formula>NOT(ISERROR(SEARCH("S",K1)))</formula>
    </cfRule>
    <cfRule type="containsText" dxfId="46" priority="22" operator="containsText" text="A">
      <formula>NOT(ISERROR(SEARCH("A",K1)))</formula>
    </cfRule>
  </conditionalFormatting>
  <conditionalFormatting sqref="K28:K32 K34:K74 K76:K82">
    <cfRule type="containsText" dxfId="45" priority="64" operator="containsText" text="D">
      <formula>NOT(ISERROR(SEARCH("D",K28)))</formula>
    </cfRule>
    <cfRule type="containsText" dxfId="44" priority="65" operator="containsText" text="F">
      <formula>NOT(ISERROR(SEARCH("F",K28)))</formula>
    </cfRule>
    <cfRule type="containsText" dxfId="43" priority="66" operator="containsText" text="S">
      <formula>NOT(ISERROR(SEARCH("S",K28)))</formula>
    </cfRule>
    <cfRule type="containsText" dxfId="42" priority="67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3" manualBreakCount="3">
    <brk id="62" max="11" man="1"/>
    <brk id="155" max="11" man="1"/>
    <brk id="205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0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69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3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D249:J259</xm:sqref>
        </x14:conditionalFormatting>
        <x14:conditionalFormatting xmlns:xm="http://schemas.microsoft.com/office/excel/2006/main">
          <x14:cfRule type="iconSet" priority="35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72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184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0"/>
      <c r="F1" s="105"/>
      <c r="G1" s="21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>
      <c r="A2" s="10" t="s">
        <v>47</v>
      </c>
      <c r="B2" s="10"/>
      <c r="C2" s="10"/>
      <c r="D2" s="10"/>
      <c r="E2" s="101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161</v>
      </c>
      <c r="B3" s="40"/>
      <c r="C3" s="19"/>
      <c r="D3" s="19"/>
      <c r="E3" s="101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149</v>
      </c>
      <c r="C4" s="135" t="s">
        <v>1</v>
      </c>
      <c r="D4" s="135" t="s">
        <v>10</v>
      </c>
      <c r="E4" s="136" t="s">
        <v>148</v>
      </c>
      <c r="F4" s="122" t="s">
        <v>45</v>
      </c>
      <c r="G4" s="146" t="s">
        <v>151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5" t="s">
        <v>39</v>
      </c>
      <c r="AQ4" s="95" t="s">
        <v>27</v>
      </c>
      <c r="AR4" s="95" t="s">
        <v>40</v>
      </c>
      <c r="AS4" s="95" t="s">
        <v>41</v>
      </c>
      <c r="AT4" s="95" t="s">
        <v>6</v>
      </c>
      <c r="AU4" s="95" t="s">
        <v>7</v>
      </c>
      <c r="AV4" s="95" t="s">
        <v>28</v>
      </c>
      <c r="AW4" s="95" t="s">
        <v>18</v>
      </c>
      <c r="AX4" s="96" t="s">
        <v>60</v>
      </c>
      <c r="AY4" s="95" t="s">
        <v>90</v>
      </c>
      <c r="AZ4" s="95" t="s">
        <v>65</v>
      </c>
      <c r="BA4" s="95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40" t="str">
        <f>W5</f>
        <v>해성운수</v>
      </c>
      <c r="B5" s="140" t="str">
        <f>X5</f>
        <v>24</v>
      </c>
      <c r="C5" s="141" t="str">
        <f>Y5</f>
        <v>70바3856</v>
      </c>
      <c r="D5" s="129" t="str">
        <f>Z5</f>
        <v>대형</v>
      </c>
      <c r="E5" s="125" t="str">
        <f>AZ5</f>
        <v>B</v>
      </c>
      <c r="F5" s="148">
        <f>G5/H5</f>
        <v>0.91423076923076907</v>
      </c>
      <c r="G5" s="149">
        <f>AE5</f>
        <v>2.3769999999999998</v>
      </c>
      <c r="H5" s="150">
        <f>AF5</f>
        <v>2.6</v>
      </c>
      <c r="I5" s="151">
        <f>AC5</f>
        <v>5016.0739999999996</v>
      </c>
      <c r="J5" s="152">
        <f>AI5/AH5</f>
        <v>1.0369722857151934E-2</v>
      </c>
      <c r="K5" s="152">
        <f>AJ5/AH5</f>
        <v>0.48186185521855607</v>
      </c>
      <c r="L5" s="152">
        <f>AK5/AC5</f>
        <v>0.23265207012496228</v>
      </c>
      <c r="M5" s="153">
        <f>AG5</f>
        <v>14.034000000000001</v>
      </c>
      <c r="N5" s="154">
        <f>IF(AW5=0,AT5,"속도계이상")</f>
        <v>0.25900000000000001</v>
      </c>
      <c r="O5" s="154">
        <f>IF(AW5=0,AU5,"속도계이상")</f>
        <v>13.098000000000001</v>
      </c>
      <c r="P5" s="155">
        <f>AQ5/60</f>
        <v>0</v>
      </c>
      <c r="Q5" s="156">
        <f>AN5</f>
        <v>81</v>
      </c>
      <c r="R5" s="157">
        <f>AC5/(AH5-AI5-AJ5)</f>
        <v>25.640355623214564</v>
      </c>
      <c r="S5" s="142">
        <f>IF(AW5=0,AL5,"속도계이상")</f>
        <v>13</v>
      </c>
      <c r="T5" s="142">
        <f>IF(AW5=0,AM5,"속도계이상")</f>
        <v>657</v>
      </c>
      <c r="U5" t="s">
        <v>118</v>
      </c>
      <c r="V5" s="5" t="s">
        <v>119</v>
      </c>
      <c r="W5" t="s">
        <v>118</v>
      </c>
      <c r="X5" s="5" t="s">
        <v>119</v>
      </c>
      <c r="Y5" t="s">
        <v>187</v>
      </c>
      <c r="Z5" t="s">
        <v>146</v>
      </c>
      <c r="AA5" t="s">
        <v>48</v>
      </c>
      <c r="AB5">
        <v>534</v>
      </c>
      <c r="AC5" s="1">
        <v>5016.0739999999996</v>
      </c>
      <c r="AD5" s="1">
        <v>2109.9540000000002</v>
      </c>
      <c r="AE5" s="28">
        <v>2.3769999999999998</v>
      </c>
      <c r="AF5">
        <v>2.6</v>
      </c>
      <c r="AG5">
        <v>14.034000000000001</v>
      </c>
      <c r="AH5">
        <v>385.27799199999998</v>
      </c>
      <c r="AI5">
        <v>3.9952260000000002</v>
      </c>
      <c r="AJ5">
        <v>185.650768</v>
      </c>
      <c r="AK5">
        <v>1167</v>
      </c>
      <c r="AL5">
        <v>13</v>
      </c>
      <c r="AM5">
        <v>657</v>
      </c>
      <c r="AN5">
        <v>81</v>
      </c>
      <c r="AO5">
        <v>13.019361999999999</v>
      </c>
      <c r="AP5">
        <v>3607.4</v>
      </c>
      <c r="AQ5">
        <v>0</v>
      </c>
      <c r="AR5">
        <v>193</v>
      </c>
      <c r="AS5">
        <v>172506</v>
      </c>
      <c r="AT5">
        <v>0.25900000000000001</v>
      </c>
      <c r="AU5">
        <v>13.098000000000001</v>
      </c>
      <c r="AV5">
        <v>46300</v>
      </c>
      <c r="AW5">
        <v>0</v>
      </c>
      <c r="AX5" s="29">
        <v>0.65</v>
      </c>
      <c r="AY5">
        <v>0.91423076923076907</v>
      </c>
      <c r="AZ5" t="s">
        <v>68</v>
      </c>
      <c r="BA5" t="s">
        <v>188</v>
      </c>
      <c r="BB5">
        <v>6</v>
      </c>
      <c r="BC5" t="s">
        <v>369</v>
      </c>
      <c r="BD5">
        <v>9</v>
      </c>
      <c r="BE5">
        <v>104234.22</v>
      </c>
      <c r="BF5">
        <v>4.8123101990881684E-2</v>
      </c>
      <c r="BG5">
        <v>4.3995620550894517E-2</v>
      </c>
      <c r="BH5">
        <v>269546.6829999999</v>
      </c>
      <c r="BI5">
        <v>1.860929596377189E-2</v>
      </c>
      <c r="BJ5">
        <v>1.701319096380222E-2</v>
      </c>
      <c r="BK5">
        <v>1</v>
      </c>
      <c r="BL5" t="s">
        <v>68</v>
      </c>
      <c r="BM5">
        <v>0</v>
      </c>
      <c r="BN5" t="s">
        <v>337</v>
      </c>
    </row>
    <row r="6" spans="1:66">
      <c r="A6" s="137" t="str">
        <f t="shared" ref="A6:A7" si="0">W6</f>
        <v>해성운수</v>
      </c>
      <c r="B6" s="137" t="str">
        <f t="shared" ref="B6:B51" si="1">X6</f>
        <v>24</v>
      </c>
      <c r="C6" s="138" t="str">
        <f t="shared" ref="C6:C7" si="2">Y6</f>
        <v>70바3857</v>
      </c>
      <c r="D6" s="112" t="str">
        <f t="shared" ref="D6:D7" si="3">Z6</f>
        <v>대형</v>
      </c>
      <c r="E6" s="108" t="str">
        <f>AZ6</f>
        <v>S</v>
      </c>
      <c r="F6" s="158">
        <f>G6/H6</f>
        <v>1.0103846153846152</v>
      </c>
      <c r="G6" s="159">
        <f>AE6</f>
        <v>2.6269999999999998</v>
      </c>
      <c r="H6" s="160">
        <f>AF6</f>
        <v>2.6</v>
      </c>
      <c r="I6" s="161">
        <f t="shared" ref="I6:I7" si="4">AC6</f>
        <v>4845.8239999999996</v>
      </c>
      <c r="J6" s="162">
        <f t="shared" ref="J6:J7" si="5">AI6/AH6</f>
        <v>1.9636824475186485E-2</v>
      </c>
      <c r="K6" s="162">
        <f t="shared" ref="K6:K7" si="6">AJ6/AH6</f>
        <v>0.40754850230192496</v>
      </c>
      <c r="L6" s="162">
        <f t="shared" ref="L6:L7" si="7">AK6/AC6</f>
        <v>0.19006055523271173</v>
      </c>
      <c r="M6" s="163">
        <f t="shared" ref="M6:M7" si="8">AG6</f>
        <v>13.707000000000001</v>
      </c>
      <c r="N6" s="164">
        <f t="shared" ref="N6:N7" si="9">IF(AW6=0,AT6,"속도계이상")</f>
        <v>0.39200000000000002</v>
      </c>
      <c r="O6" s="164">
        <f t="shared" ref="O6:O7" si="10">IF(AW6=0,AU6,"속도계이상")</f>
        <v>13.805999999999999</v>
      </c>
      <c r="P6" s="165">
        <f t="shared" ref="P6:P7" si="11">AQ6/60</f>
        <v>0.1</v>
      </c>
      <c r="Q6" s="166">
        <f t="shared" ref="Q6:Q7" si="12">AN6</f>
        <v>87</v>
      </c>
      <c r="R6" s="167">
        <f t="shared" ref="R6:R7" si="13">AC6/(AH6-AI6-AJ6)</f>
        <v>26.279534706271061</v>
      </c>
      <c r="S6" s="139">
        <f t="shared" ref="S6:S7" si="14">IF(AW6=0,AL6,"속도계이상")</f>
        <v>19</v>
      </c>
      <c r="T6" s="139">
        <f t="shared" ref="T6:T7" si="15">IF(AW6=0,AM6,"속도계이상")</f>
        <v>669</v>
      </c>
      <c r="U6" t="s">
        <v>118</v>
      </c>
      <c r="V6" s="5" t="s">
        <v>119</v>
      </c>
      <c r="W6" t="s">
        <v>118</v>
      </c>
      <c r="X6" s="5" t="s">
        <v>119</v>
      </c>
      <c r="Y6" t="s">
        <v>189</v>
      </c>
      <c r="Z6" t="s">
        <v>146</v>
      </c>
      <c r="AA6" t="s">
        <v>48</v>
      </c>
      <c r="AB6">
        <v>534</v>
      </c>
      <c r="AC6" s="1">
        <v>4845.8239999999996</v>
      </c>
      <c r="AD6" s="1">
        <v>1844.7159999999999</v>
      </c>
      <c r="AE6" s="28">
        <v>2.6269999999999998</v>
      </c>
      <c r="AF6">
        <v>2.6</v>
      </c>
      <c r="AG6">
        <v>13.707000000000001</v>
      </c>
      <c r="AH6">
        <v>321.91100999999998</v>
      </c>
      <c r="AI6">
        <v>6.3213100000000004</v>
      </c>
      <c r="AJ6">
        <v>131.19434999999999</v>
      </c>
      <c r="AK6">
        <v>921</v>
      </c>
      <c r="AL6">
        <v>19</v>
      </c>
      <c r="AM6">
        <v>669</v>
      </c>
      <c r="AN6">
        <v>87</v>
      </c>
      <c r="AO6">
        <v>15.053303</v>
      </c>
      <c r="AP6">
        <v>2918.4</v>
      </c>
      <c r="AQ6">
        <v>6</v>
      </c>
      <c r="AR6">
        <v>87</v>
      </c>
      <c r="AS6">
        <v>63670</v>
      </c>
      <c r="AT6">
        <v>0.39200000000000002</v>
      </c>
      <c r="AU6">
        <v>13.805999999999999</v>
      </c>
      <c r="AV6">
        <v>40342</v>
      </c>
      <c r="AW6">
        <v>0</v>
      </c>
      <c r="AX6" s="29">
        <v>0.69</v>
      </c>
      <c r="AY6">
        <v>1.0103846153846152</v>
      </c>
      <c r="AZ6" t="s">
        <v>71</v>
      </c>
      <c r="BA6" t="s">
        <v>188</v>
      </c>
      <c r="BB6">
        <v>4</v>
      </c>
      <c r="BC6" t="s">
        <v>462</v>
      </c>
      <c r="BD6">
        <v>16</v>
      </c>
      <c r="BE6">
        <v>104234.22</v>
      </c>
      <c r="BF6">
        <v>4.6489761231963932E-2</v>
      </c>
      <c r="BG6">
        <v>4.697253952168047E-2</v>
      </c>
      <c r="BH6">
        <v>269546.6829999999</v>
      </c>
      <c r="BI6">
        <v>1.7977679955349334E-2</v>
      </c>
      <c r="BJ6">
        <v>1.8164371247193344E-2</v>
      </c>
      <c r="BK6">
        <v>1</v>
      </c>
      <c r="BL6" t="s">
        <v>71</v>
      </c>
      <c r="BM6">
        <v>0</v>
      </c>
      <c r="BN6" t="s">
        <v>337</v>
      </c>
    </row>
    <row r="7" spans="1:66">
      <c r="A7" s="140" t="str">
        <f t="shared" si="0"/>
        <v>해성운수</v>
      </c>
      <c r="B7" s="140" t="str">
        <f t="shared" si="1"/>
        <v>24</v>
      </c>
      <c r="C7" s="141" t="str">
        <f t="shared" si="2"/>
        <v>70바3858</v>
      </c>
      <c r="D7" s="129" t="str">
        <f t="shared" si="3"/>
        <v>대형</v>
      </c>
      <c r="E7" s="125" t="str">
        <f t="shared" ref="E7:E50" si="16">AZ7</f>
        <v>S</v>
      </c>
      <c r="F7" s="148">
        <f t="shared" ref="F7:F50" si="17">G7/H7</f>
        <v>1.0220833333333332</v>
      </c>
      <c r="G7" s="149">
        <f t="shared" ref="G7:G50" si="18">AE7</f>
        <v>2.4529999999999998</v>
      </c>
      <c r="H7" s="150">
        <f t="shared" ref="H7:H50" si="19">AF7</f>
        <v>2.4</v>
      </c>
      <c r="I7" s="151">
        <f t="shared" si="4"/>
        <v>5526.5969999999998</v>
      </c>
      <c r="J7" s="152">
        <f t="shared" si="5"/>
        <v>1.4417643584628995E-2</v>
      </c>
      <c r="K7" s="152">
        <f t="shared" si="6"/>
        <v>0.43084288420421213</v>
      </c>
      <c r="L7" s="152">
        <f t="shared" si="7"/>
        <v>0.26327231748578739</v>
      </c>
      <c r="M7" s="153">
        <f t="shared" si="8"/>
        <v>13.933999999999999</v>
      </c>
      <c r="N7" s="154">
        <f t="shared" si="9"/>
        <v>0.34399999999999997</v>
      </c>
      <c r="O7" s="154">
        <f t="shared" si="10"/>
        <v>7.9249999999999998</v>
      </c>
      <c r="P7" s="155">
        <f t="shared" si="11"/>
        <v>0</v>
      </c>
      <c r="Q7" s="156">
        <f t="shared" si="12"/>
        <v>80</v>
      </c>
      <c r="R7" s="157">
        <f t="shared" si="13"/>
        <v>25.939049508621462</v>
      </c>
      <c r="S7" s="142">
        <f t="shared" si="14"/>
        <v>19</v>
      </c>
      <c r="T7" s="142">
        <f t="shared" si="15"/>
        <v>438</v>
      </c>
      <c r="U7" t="s">
        <v>118</v>
      </c>
      <c r="V7" t="s">
        <v>119</v>
      </c>
      <c r="W7" s="4" t="s">
        <v>118</v>
      </c>
      <c r="X7" t="s">
        <v>119</v>
      </c>
      <c r="Y7" s="4" t="s">
        <v>384</v>
      </c>
      <c r="Z7" s="4" t="s">
        <v>146</v>
      </c>
      <c r="AA7" s="4" t="s">
        <v>48</v>
      </c>
      <c r="AB7" s="4">
        <v>534</v>
      </c>
      <c r="AC7" s="4">
        <v>5526.5969999999998</v>
      </c>
      <c r="AD7" s="4">
        <v>2252.712</v>
      </c>
      <c r="AE7" s="4">
        <v>2.4529999999999998</v>
      </c>
      <c r="AF7" s="4">
        <v>2.4</v>
      </c>
      <c r="AG7" s="4">
        <v>13.933999999999999</v>
      </c>
      <c r="AH7" s="4">
        <v>384.07378899999998</v>
      </c>
      <c r="AI7" s="4">
        <v>5.537439</v>
      </c>
      <c r="AJ7" s="4">
        <v>165.475459</v>
      </c>
      <c r="AK7" s="4">
        <v>1455</v>
      </c>
      <c r="AL7" s="4">
        <v>19</v>
      </c>
      <c r="AM7" s="4">
        <v>438</v>
      </c>
      <c r="AN7" s="4">
        <v>80</v>
      </c>
      <c r="AO7" s="4">
        <v>14.389414</v>
      </c>
      <c r="AP7" s="4">
        <v>3956.3</v>
      </c>
      <c r="AQ7" s="4">
        <v>0</v>
      </c>
      <c r="AR7" s="4">
        <v>141</v>
      </c>
      <c r="AS7" s="4">
        <v>100706</v>
      </c>
      <c r="AT7" s="4">
        <v>0.34399999999999997</v>
      </c>
      <c r="AU7" s="4">
        <v>7.9249999999999998</v>
      </c>
      <c r="AV7" s="4">
        <v>48670</v>
      </c>
      <c r="AW7" s="4">
        <v>0</v>
      </c>
      <c r="AX7" s="30">
        <v>0.66</v>
      </c>
      <c r="AY7">
        <v>1.0220833333333332</v>
      </c>
      <c r="AZ7" t="s">
        <v>71</v>
      </c>
      <c r="BA7" t="s">
        <v>188</v>
      </c>
      <c r="BB7">
        <v>2</v>
      </c>
      <c r="BC7" t="s">
        <v>390</v>
      </c>
      <c r="BD7">
        <v>16</v>
      </c>
      <c r="BE7">
        <v>104234.22</v>
      </c>
      <c r="BF7">
        <v>5.3020946479956386E-2</v>
      </c>
      <c r="BG7">
        <v>5.4191825714722086E-2</v>
      </c>
      <c r="BH7">
        <v>269546.6829999999</v>
      </c>
      <c r="BI7">
        <v>2.0503301834361665E-2</v>
      </c>
      <c r="BJ7">
        <v>2.0956083083203816E-2</v>
      </c>
      <c r="BK7">
        <v>1</v>
      </c>
      <c r="BL7" t="s">
        <v>71</v>
      </c>
      <c r="BM7">
        <v>0</v>
      </c>
      <c r="BN7" t="s">
        <v>337</v>
      </c>
    </row>
    <row r="8" spans="1:66">
      <c r="A8" s="137" t="str">
        <f t="shared" ref="A8:A50" si="20">W8</f>
        <v>해성운수</v>
      </c>
      <c r="B8" s="137" t="str">
        <f t="shared" si="1"/>
        <v>24</v>
      </c>
      <c r="C8" s="138" t="str">
        <f t="shared" ref="C8:C50" si="21">Y8</f>
        <v>70바3859</v>
      </c>
      <c r="D8" s="112" t="str">
        <f t="shared" ref="D8:D50" si="22">Z8</f>
        <v>대형</v>
      </c>
      <c r="E8" s="108" t="str">
        <f t="shared" si="16"/>
        <v>A</v>
      </c>
      <c r="F8" s="158">
        <f t="shared" si="17"/>
        <v>0.97230769230769232</v>
      </c>
      <c r="G8" s="159">
        <f t="shared" si="18"/>
        <v>2.528</v>
      </c>
      <c r="H8" s="160">
        <f t="shared" si="19"/>
        <v>2.6</v>
      </c>
      <c r="I8" s="161">
        <f t="shared" ref="I8:I50" si="23">AC8</f>
        <v>3738.8040000000001</v>
      </c>
      <c r="J8" s="162">
        <f t="shared" ref="J8:J50" si="24">AI8/AH8</f>
        <v>1.1085554445971027E-2</v>
      </c>
      <c r="K8" s="162">
        <f t="shared" ref="K8:K50" si="25">AJ8/AH8</f>
        <v>0.38118123385019781</v>
      </c>
      <c r="L8" s="162">
        <f t="shared" ref="L8:L50" si="26">AK8/AC8</f>
        <v>0.15726954395041837</v>
      </c>
      <c r="M8" s="163">
        <f t="shared" ref="M8:M50" si="27">AG8</f>
        <v>12.64</v>
      </c>
      <c r="N8" s="164">
        <f t="shared" ref="N8:N50" si="28">IF(AW8=0,AT8,"속도계이상")</f>
        <v>0.29399999999999998</v>
      </c>
      <c r="O8" s="164">
        <f t="shared" ref="O8:O50" si="29">IF(AW8=0,AU8,"속도계이상")</f>
        <v>10.458</v>
      </c>
      <c r="P8" s="165">
        <f t="shared" ref="P8:P50" si="30">AQ8/60</f>
        <v>0</v>
      </c>
      <c r="Q8" s="166">
        <f t="shared" ref="Q8:Q50" si="31">AN8</f>
        <v>81</v>
      </c>
      <c r="R8" s="167">
        <f t="shared" ref="R8:R50" si="32">AC8/(AH8-AI8-AJ8)</f>
        <v>25.86069388660643</v>
      </c>
      <c r="S8" s="139">
        <f t="shared" ref="S8:S50" si="33">IF(AW8=0,AL8,"속도계이상")</f>
        <v>11</v>
      </c>
      <c r="T8" s="139">
        <f t="shared" ref="T8:T50" si="34">IF(AW8=0,AM8,"속도계이상")</f>
        <v>391</v>
      </c>
      <c r="U8" t="s">
        <v>118</v>
      </c>
      <c r="V8" s="5" t="s">
        <v>119</v>
      </c>
      <c r="W8" t="s">
        <v>118</v>
      </c>
      <c r="X8" s="5" t="s">
        <v>119</v>
      </c>
      <c r="Y8" t="s">
        <v>190</v>
      </c>
      <c r="Z8" t="s">
        <v>146</v>
      </c>
      <c r="AA8" t="s">
        <v>48</v>
      </c>
      <c r="AB8">
        <v>534</v>
      </c>
      <c r="AC8" s="1">
        <v>3738.8040000000001</v>
      </c>
      <c r="AD8" s="1">
        <v>1478.9570000000001</v>
      </c>
      <c r="AE8" s="28">
        <v>2.528</v>
      </c>
      <c r="AF8">
        <v>2.6</v>
      </c>
      <c r="AG8">
        <v>12.64</v>
      </c>
      <c r="AH8">
        <v>237.89184499999999</v>
      </c>
      <c r="AI8">
        <v>2.6371630000000001</v>
      </c>
      <c r="AJ8">
        <v>90.679907</v>
      </c>
      <c r="AK8">
        <v>588</v>
      </c>
      <c r="AL8">
        <v>11</v>
      </c>
      <c r="AM8">
        <v>391</v>
      </c>
      <c r="AN8">
        <v>81</v>
      </c>
      <c r="AO8">
        <v>15.716402</v>
      </c>
      <c r="AP8">
        <v>1811.3</v>
      </c>
      <c r="AQ8">
        <v>0</v>
      </c>
      <c r="AR8">
        <v>26</v>
      </c>
      <c r="AS8">
        <v>26233</v>
      </c>
      <c r="AT8">
        <v>0.29399999999999998</v>
      </c>
      <c r="AU8">
        <v>10.458</v>
      </c>
      <c r="AV8">
        <v>31546</v>
      </c>
      <c r="AW8">
        <v>0</v>
      </c>
      <c r="AX8" s="29">
        <v>0.64</v>
      </c>
      <c r="AY8">
        <v>0.97230769230769232</v>
      </c>
      <c r="AZ8" t="s">
        <v>66</v>
      </c>
      <c r="BA8" t="s">
        <v>188</v>
      </c>
      <c r="BB8">
        <v>4</v>
      </c>
      <c r="BC8" t="s">
        <v>385</v>
      </c>
      <c r="BD8">
        <v>11</v>
      </c>
      <c r="BE8">
        <v>104234.22</v>
      </c>
      <c r="BF8">
        <v>3.5869256756562287E-2</v>
      </c>
      <c r="BG8">
        <v>3.487595426176518E-2</v>
      </c>
      <c r="BH8">
        <v>269546.6829999999</v>
      </c>
      <c r="BI8">
        <v>1.3870710477264531E-2</v>
      </c>
      <c r="BJ8">
        <v>1.3486598494817205E-2</v>
      </c>
      <c r="BK8">
        <v>1</v>
      </c>
      <c r="BL8" t="s">
        <v>68</v>
      </c>
      <c r="BM8">
        <v>1</v>
      </c>
      <c r="BN8" t="s">
        <v>371</v>
      </c>
    </row>
    <row r="9" spans="1:66">
      <c r="A9" s="140" t="str">
        <f t="shared" si="20"/>
        <v>해성운수</v>
      </c>
      <c r="B9" s="140" t="str">
        <f t="shared" si="1"/>
        <v>24</v>
      </c>
      <c r="C9" s="141" t="str">
        <f t="shared" si="21"/>
        <v>70바3860</v>
      </c>
      <c r="D9" s="129" t="str">
        <f t="shared" si="22"/>
        <v>대형</v>
      </c>
      <c r="E9" s="125" t="str">
        <f t="shared" si="16"/>
        <v>S</v>
      </c>
      <c r="F9" s="148">
        <f t="shared" si="17"/>
        <v>1.0404166666666668</v>
      </c>
      <c r="G9" s="149">
        <f t="shared" si="18"/>
        <v>2.4969999999999999</v>
      </c>
      <c r="H9" s="150">
        <f t="shared" si="19"/>
        <v>2.4</v>
      </c>
      <c r="I9" s="151">
        <f t="shared" si="23"/>
        <v>5910.3090000000002</v>
      </c>
      <c r="J9" s="152">
        <f t="shared" si="24"/>
        <v>8.2138718296848219E-3</v>
      </c>
      <c r="K9" s="152">
        <f t="shared" si="25"/>
        <v>0.37702077537239825</v>
      </c>
      <c r="L9" s="152">
        <f t="shared" si="26"/>
        <v>0.17241061338755723</v>
      </c>
      <c r="M9" s="153">
        <f t="shared" si="27"/>
        <v>11.705</v>
      </c>
      <c r="N9" s="154">
        <f t="shared" si="28"/>
        <v>0.47399999999999998</v>
      </c>
      <c r="O9" s="154">
        <f t="shared" si="29"/>
        <v>10.372</v>
      </c>
      <c r="P9" s="155">
        <f t="shared" si="30"/>
        <v>0.17166666666666669</v>
      </c>
      <c r="Q9" s="156">
        <f t="shared" si="31"/>
        <v>83</v>
      </c>
      <c r="R9" s="157">
        <f t="shared" si="32"/>
        <v>25.943920753130115</v>
      </c>
      <c r="S9" s="142">
        <f t="shared" si="33"/>
        <v>28</v>
      </c>
      <c r="T9" s="142">
        <f t="shared" si="34"/>
        <v>613</v>
      </c>
      <c r="U9" t="s">
        <v>118</v>
      </c>
      <c r="V9" s="5" t="s">
        <v>119</v>
      </c>
      <c r="W9" t="s">
        <v>118</v>
      </c>
      <c r="X9" s="5" t="s">
        <v>119</v>
      </c>
      <c r="Y9" t="s">
        <v>191</v>
      </c>
      <c r="Z9" t="s">
        <v>146</v>
      </c>
      <c r="AA9" t="s">
        <v>48</v>
      </c>
      <c r="AB9">
        <v>534</v>
      </c>
      <c r="AC9" s="1">
        <v>5910.3090000000002</v>
      </c>
      <c r="AD9" s="1">
        <v>2367.1550000000002</v>
      </c>
      <c r="AE9" s="28">
        <v>2.4969999999999999</v>
      </c>
      <c r="AF9">
        <v>2.4</v>
      </c>
      <c r="AG9">
        <v>11.705</v>
      </c>
      <c r="AH9">
        <v>370.56567999999999</v>
      </c>
      <c r="AI9">
        <v>3.0437789999999998</v>
      </c>
      <c r="AJ9">
        <v>139.71096</v>
      </c>
      <c r="AK9">
        <v>1019</v>
      </c>
      <c r="AL9">
        <v>28</v>
      </c>
      <c r="AM9">
        <v>613</v>
      </c>
      <c r="AN9">
        <v>83</v>
      </c>
      <c r="AO9">
        <v>15.949422999999999</v>
      </c>
      <c r="AP9">
        <v>2706.1</v>
      </c>
      <c r="AQ9">
        <v>10.3</v>
      </c>
      <c r="AR9">
        <v>44</v>
      </c>
      <c r="AS9">
        <v>33259</v>
      </c>
      <c r="AT9">
        <v>0.47399999999999998</v>
      </c>
      <c r="AU9">
        <v>10.372</v>
      </c>
      <c r="AV9">
        <v>49142</v>
      </c>
      <c r="AW9">
        <v>0</v>
      </c>
      <c r="AX9" s="29">
        <v>0.6</v>
      </c>
      <c r="AY9">
        <v>1.0404166666666668</v>
      </c>
      <c r="AZ9" t="s">
        <v>71</v>
      </c>
      <c r="BA9" t="s">
        <v>188</v>
      </c>
      <c r="BB9">
        <v>1</v>
      </c>
      <c r="BC9" t="s">
        <v>389</v>
      </c>
      <c r="BD9">
        <v>15</v>
      </c>
      <c r="BE9">
        <v>104234.22</v>
      </c>
      <c r="BF9">
        <v>5.670219434653994E-2</v>
      </c>
      <c r="BG9">
        <v>5.8993908034712599E-2</v>
      </c>
      <c r="BH9">
        <v>269546.6829999999</v>
      </c>
      <c r="BI9">
        <v>2.1926847454472303E-2</v>
      </c>
      <c r="BJ9">
        <v>2.2813057539090562E-2</v>
      </c>
      <c r="BK9">
        <v>1</v>
      </c>
      <c r="BL9" t="s">
        <v>71</v>
      </c>
      <c r="BM9">
        <v>0</v>
      </c>
      <c r="BN9" t="s">
        <v>337</v>
      </c>
    </row>
    <row r="10" spans="1:66">
      <c r="A10" s="137" t="str">
        <f t="shared" si="20"/>
        <v>해성운수</v>
      </c>
      <c r="B10" s="137" t="str">
        <f t="shared" si="1"/>
        <v>24</v>
      </c>
      <c r="C10" s="138" t="str">
        <f t="shared" si="21"/>
        <v>70바3861</v>
      </c>
      <c r="D10" s="112" t="str">
        <f t="shared" si="22"/>
        <v>대형</v>
      </c>
      <c r="E10" s="108" t="str">
        <f t="shared" si="16"/>
        <v>B</v>
      </c>
      <c r="F10" s="158">
        <f t="shared" si="17"/>
        <v>0.94041666666666679</v>
      </c>
      <c r="G10" s="159">
        <f t="shared" si="18"/>
        <v>2.2570000000000001</v>
      </c>
      <c r="H10" s="160">
        <f t="shared" si="19"/>
        <v>2.4</v>
      </c>
      <c r="I10" s="161">
        <f t="shared" si="23"/>
        <v>4965.9709999999995</v>
      </c>
      <c r="J10" s="162">
        <f t="shared" si="24"/>
        <v>1.8404291427955872E-2</v>
      </c>
      <c r="K10" s="162">
        <f t="shared" si="25"/>
        <v>0.44744995600985937</v>
      </c>
      <c r="L10" s="162">
        <f t="shared" si="26"/>
        <v>0.2327842832751138</v>
      </c>
      <c r="M10" s="163">
        <f t="shared" si="27"/>
        <v>14.24</v>
      </c>
      <c r="N10" s="164">
        <f t="shared" si="28"/>
        <v>0.14099999999999999</v>
      </c>
      <c r="O10" s="164">
        <f t="shared" si="29"/>
        <v>14.76</v>
      </c>
      <c r="P10" s="165">
        <f t="shared" si="30"/>
        <v>0</v>
      </c>
      <c r="Q10" s="166">
        <f t="shared" si="31"/>
        <v>83</v>
      </c>
      <c r="R10" s="167">
        <f t="shared" si="32"/>
        <v>26.634916759418775</v>
      </c>
      <c r="S10" s="139">
        <f t="shared" si="33"/>
        <v>7</v>
      </c>
      <c r="T10" s="139">
        <f t="shared" si="34"/>
        <v>733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193</v>
      </c>
      <c r="Z10" s="4" t="s">
        <v>146</v>
      </c>
      <c r="AA10" s="4" t="s">
        <v>48</v>
      </c>
      <c r="AB10" s="4">
        <v>534</v>
      </c>
      <c r="AC10" s="4">
        <v>4965.9709999999995</v>
      </c>
      <c r="AD10" s="4">
        <v>2200.0039999999999</v>
      </c>
      <c r="AE10" s="4">
        <v>2.2570000000000001</v>
      </c>
      <c r="AF10" s="4">
        <v>2.4</v>
      </c>
      <c r="AG10" s="4">
        <v>14.24</v>
      </c>
      <c r="AH10" s="4">
        <v>349.054351</v>
      </c>
      <c r="AI10" s="4">
        <v>6.4240979999999999</v>
      </c>
      <c r="AJ10" s="4">
        <v>156.18435400000001</v>
      </c>
      <c r="AK10" s="4">
        <v>1156</v>
      </c>
      <c r="AL10" s="4">
        <v>7</v>
      </c>
      <c r="AM10" s="4">
        <v>733</v>
      </c>
      <c r="AN10" s="4">
        <v>83</v>
      </c>
      <c r="AO10" s="4">
        <v>14.226927</v>
      </c>
      <c r="AP10" s="4">
        <v>3500.6</v>
      </c>
      <c r="AQ10" s="4">
        <v>0</v>
      </c>
      <c r="AR10" s="4">
        <v>137</v>
      </c>
      <c r="AS10" s="4">
        <v>102377</v>
      </c>
      <c r="AT10" s="4">
        <v>0.14099999999999999</v>
      </c>
      <c r="AU10" s="4">
        <v>14.76</v>
      </c>
      <c r="AV10" s="4">
        <v>43604</v>
      </c>
      <c r="AW10" s="4">
        <v>0</v>
      </c>
      <c r="AX10" s="30">
        <v>0.6</v>
      </c>
      <c r="AY10">
        <v>0.94041666666666679</v>
      </c>
      <c r="AZ10" t="s">
        <v>68</v>
      </c>
      <c r="BA10" t="s">
        <v>188</v>
      </c>
      <c r="BB10">
        <v>1</v>
      </c>
      <c r="BC10" t="s">
        <v>343</v>
      </c>
      <c r="BD10">
        <v>12</v>
      </c>
      <c r="BE10">
        <v>104234.22</v>
      </c>
      <c r="BF10">
        <v>4.7642424915733041E-2</v>
      </c>
      <c r="BG10">
        <v>4.480373043117062E-2</v>
      </c>
      <c r="BH10">
        <v>269546.6829999999</v>
      </c>
      <c r="BI10">
        <v>1.8423417215636822E-2</v>
      </c>
      <c r="BJ10">
        <v>1.7325688606538464E-2</v>
      </c>
      <c r="BK10">
        <v>1</v>
      </c>
      <c r="BL10" t="s">
        <v>68</v>
      </c>
      <c r="BM10">
        <v>0</v>
      </c>
      <c r="BN10" t="s">
        <v>337</v>
      </c>
    </row>
    <row r="11" spans="1:66">
      <c r="A11" s="140" t="str">
        <f t="shared" si="20"/>
        <v>해성운수</v>
      </c>
      <c r="B11" s="140" t="str">
        <f t="shared" si="1"/>
        <v>24</v>
      </c>
      <c r="C11" s="141" t="str">
        <f t="shared" si="21"/>
        <v>70바3862</v>
      </c>
      <c r="D11" s="129" t="str">
        <f t="shared" si="22"/>
        <v>대형</v>
      </c>
      <c r="E11" s="125" t="str">
        <f t="shared" si="16"/>
        <v>B</v>
      </c>
      <c r="F11" s="148">
        <f t="shared" si="17"/>
        <v>0.92434782608695654</v>
      </c>
      <c r="G11" s="149">
        <f t="shared" si="18"/>
        <v>2.1259999999999999</v>
      </c>
      <c r="H11" s="150">
        <f t="shared" si="19"/>
        <v>2.2999999999999998</v>
      </c>
      <c r="I11" s="151">
        <f t="shared" si="23"/>
        <v>6159.3909999999996</v>
      </c>
      <c r="J11" s="152">
        <f t="shared" si="24"/>
        <v>1.904779690631897E-2</v>
      </c>
      <c r="K11" s="152">
        <f t="shared" si="25"/>
        <v>0.38768943524813726</v>
      </c>
      <c r="L11" s="152">
        <f t="shared" si="26"/>
        <v>0.17956320681703761</v>
      </c>
      <c r="M11" s="153">
        <f t="shared" si="27"/>
        <v>13.644</v>
      </c>
      <c r="N11" s="154">
        <f t="shared" si="28"/>
        <v>0.32500000000000001</v>
      </c>
      <c r="O11" s="154">
        <f t="shared" si="29"/>
        <v>26.155000000000001</v>
      </c>
      <c r="P11" s="155">
        <f t="shared" si="30"/>
        <v>6.6666666666666671E-3</v>
      </c>
      <c r="Q11" s="156">
        <f t="shared" si="31"/>
        <v>89</v>
      </c>
      <c r="R11" s="157">
        <f t="shared" si="32"/>
        <v>25.226367187631187</v>
      </c>
      <c r="S11" s="142">
        <f t="shared" si="33"/>
        <v>20</v>
      </c>
      <c r="T11" s="142">
        <f t="shared" si="34"/>
        <v>1611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194</v>
      </c>
      <c r="Z11" t="s">
        <v>146</v>
      </c>
      <c r="AA11" t="s">
        <v>48</v>
      </c>
      <c r="AB11">
        <v>534</v>
      </c>
      <c r="AC11" s="1">
        <v>6159.3909999999996</v>
      </c>
      <c r="AD11" s="1">
        <v>2896.9229999999998</v>
      </c>
      <c r="AE11" s="28">
        <v>2.1259999999999999</v>
      </c>
      <c r="AF11">
        <v>2.2999999999999998</v>
      </c>
      <c r="AG11">
        <v>13.644</v>
      </c>
      <c r="AH11">
        <v>411.56266199999999</v>
      </c>
      <c r="AI11">
        <v>7.8393620000000004</v>
      </c>
      <c r="AJ11">
        <v>159.55849599999999</v>
      </c>
      <c r="AK11">
        <v>1106</v>
      </c>
      <c r="AL11">
        <v>20</v>
      </c>
      <c r="AM11">
        <v>1611</v>
      </c>
      <c r="AN11">
        <v>89</v>
      </c>
      <c r="AO11">
        <v>14.965864</v>
      </c>
      <c r="AP11">
        <v>4024.3</v>
      </c>
      <c r="AQ11">
        <v>0.4</v>
      </c>
      <c r="AR11">
        <v>107</v>
      </c>
      <c r="AS11">
        <v>68682</v>
      </c>
      <c r="AT11">
        <v>0.32500000000000001</v>
      </c>
      <c r="AU11">
        <v>26.155000000000001</v>
      </c>
      <c r="AV11">
        <v>54531</v>
      </c>
      <c r="AW11">
        <v>0</v>
      </c>
      <c r="AX11" s="29">
        <v>0.57999999999999996</v>
      </c>
      <c r="AY11">
        <v>0.92434782608695654</v>
      </c>
      <c r="AZ11" t="s">
        <v>68</v>
      </c>
      <c r="BA11" t="s">
        <v>188</v>
      </c>
      <c r="BB11">
        <v>3</v>
      </c>
      <c r="BC11" t="s">
        <v>342</v>
      </c>
      <c r="BD11">
        <v>17</v>
      </c>
      <c r="BE11">
        <v>104234.22</v>
      </c>
      <c r="BF11">
        <v>5.9091831837951102E-2</v>
      </c>
      <c r="BG11">
        <v>5.4621406298906106E-2</v>
      </c>
      <c r="BH11">
        <v>269546.6829999999</v>
      </c>
      <c r="BI11">
        <v>2.2850924861872634E-2</v>
      </c>
      <c r="BJ11">
        <v>2.1122202720148357E-2</v>
      </c>
      <c r="BK11">
        <v>1</v>
      </c>
      <c r="BL11" t="s">
        <v>68</v>
      </c>
      <c r="BM11">
        <v>0</v>
      </c>
      <c r="BN11" t="s">
        <v>337</v>
      </c>
    </row>
    <row r="12" spans="1:66" s="2" customFormat="1">
      <c r="A12" s="137" t="str">
        <f t="shared" si="20"/>
        <v>해성운수</v>
      </c>
      <c r="B12" s="137" t="str">
        <f t="shared" si="1"/>
        <v>24</v>
      </c>
      <c r="C12" s="138" t="str">
        <f t="shared" si="21"/>
        <v>70바3863</v>
      </c>
      <c r="D12" s="112" t="str">
        <f t="shared" si="22"/>
        <v>대형</v>
      </c>
      <c r="E12" s="108" t="str">
        <f t="shared" si="16"/>
        <v>A</v>
      </c>
      <c r="F12" s="158">
        <f t="shared" si="17"/>
        <v>0.9582608695652175</v>
      </c>
      <c r="G12" s="159">
        <f t="shared" si="18"/>
        <v>2.2040000000000002</v>
      </c>
      <c r="H12" s="160">
        <f t="shared" si="19"/>
        <v>2.2999999999999998</v>
      </c>
      <c r="I12" s="161">
        <f t="shared" si="23"/>
        <v>6033.4930000000004</v>
      </c>
      <c r="J12" s="162">
        <f t="shared" si="24"/>
        <v>1.6477110140649752E-2</v>
      </c>
      <c r="K12" s="162">
        <f t="shared" si="25"/>
        <v>0.43420515867344228</v>
      </c>
      <c r="L12" s="162">
        <f t="shared" si="26"/>
        <v>0.21330927209163911</v>
      </c>
      <c r="M12" s="163">
        <f t="shared" si="27"/>
        <v>16.084</v>
      </c>
      <c r="N12" s="164">
        <f t="shared" si="28"/>
        <v>0.23200000000000001</v>
      </c>
      <c r="O12" s="164">
        <f t="shared" si="29"/>
        <v>15.430999999999999</v>
      </c>
      <c r="P12" s="165">
        <f t="shared" si="30"/>
        <v>0</v>
      </c>
      <c r="Q12" s="166">
        <f t="shared" si="31"/>
        <v>82</v>
      </c>
      <c r="R12" s="167">
        <f t="shared" si="32"/>
        <v>26.505432209738199</v>
      </c>
      <c r="S12" s="139">
        <f t="shared" si="33"/>
        <v>14</v>
      </c>
      <c r="T12" s="139">
        <f t="shared" si="34"/>
        <v>931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195</v>
      </c>
      <c r="Z12" t="s">
        <v>146</v>
      </c>
      <c r="AA12" t="s">
        <v>48</v>
      </c>
      <c r="AB12">
        <v>534</v>
      </c>
      <c r="AC12" s="1">
        <v>6033.4930000000004</v>
      </c>
      <c r="AD12" s="1">
        <v>2737.0819999999999</v>
      </c>
      <c r="AE12" s="28">
        <v>2.2040000000000002</v>
      </c>
      <c r="AF12">
        <v>2.2999999999999998</v>
      </c>
      <c r="AG12">
        <v>16.084</v>
      </c>
      <c r="AH12">
        <v>414.39099099999999</v>
      </c>
      <c r="AI12">
        <v>6.827966</v>
      </c>
      <c r="AJ12">
        <v>179.93070599999999</v>
      </c>
      <c r="AK12">
        <v>1287</v>
      </c>
      <c r="AL12">
        <v>14</v>
      </c>
      <c r="AM12">
        <v>931</v>
      </c>
      <c r="AN12">
        <v>82</v>
      </c>
      <c r="AO12">
        <v>14.559903</v>
      </c>
      <c r="AP12">
        <v>4106.3999999999996</v>
      </c>
      <c r="AQ12">
        <v>0</v>
      </c>
      <c r="AR12">
        <v>136</v>
      </c>
      <c r="AS12">
        <v>117287</v>
      </c>
      <c r="AT12">
        <v>0.23200000000000001</v>
      </c>
      <c r="AU12">
        <v>15.430999999999999</v>
      </c>
      <c r="AV12">
        <v>56151</v>
      </c>
      <c r="AW12">
        <v>0</v>
      </c>
      <c r="AX12" s="29">
        <v>0.64</v>
      </c>
      <c r="AY12" s="2">
        <v>0.9582608695652175</v>
      </c>
      <c r="AZ12" s="2" t="s">
        <v>66</v>
      </c>
      <c r="BA12" s="2" t="s">
        <v>188</v>
      </c>
      <c r="BB12" s="2">
        <v>6</v>
      </c>
      <c r="BC12" s="2" t="s">
        <v>388</v>
      </c>
      <c r="BD12" s="2">
        <v>15</v>
      </c>
      <c r="BE12" s="2">
        <v>104234.22</v>
      </c>
      <c r="BF12" s="2">
        <v>5.7883994335065782E-2</v>
      </c>
      <c r="BG12" s="2">
        <v>5.5467966745428261E-2</v>
      </c>
      <c r="BH12" s="2">
        <v>269546.6829999999</v>
      </c>
      <c r="BI12" s="2">
        <v>2.2383851779767597E-2</v>
      </c>
      <c r="BJ12" s="2">
        <v>2.1449569270699038E-2</v>
      </c>
      <c r="BK12" s="2">
        <v>1</v>
      </c>
      <c r="BL12" s="2" t="s">
        <v>66</v>
      </c>
      <c r="BM12" s="2">
        <v>0</v>
      </c>
      <c r="BN12" s="2" t="s">
        <v>337</v>
      </c>
    </row>
    <row r="13" spans="1:66">
      <c r="A13" s="140" t="str">
        <f t="shared" si="20"/>
        <v>해성운수</v>
      </c>
      <c r="B13" s="140" t="str">
        <f t="shared" si="1"/>
        <v>24</v>
      </c>
      <c r="C13" s="141" t="str">
        <f t="shared" si="21"/>
        <v>70바3864</v>
      </c>
      <c r="D13" s="129" t="str">
        <f t="shared" si="22"/>
        <v>대형</v>
      </c>
      <c r="E13" s="125" t="str">
        <f t="shared" si="16"/>
        <v>A</v>
      </c>
      <c r="F13" s="148">
        <f t="shared" si="17"/>
        <v>0.96565217391304359</v>
      </c>
      <c r="G13" s="149">
        <f t="shared" si="18"/>
        <v>2.2210000000000001</v>
      </c>
      <c r="H13" s="150">
        <f t="shared" si="19"/>
        <v>2.2999999999999998</v>
      </c>
      <c r="I13" s="151">
        <f t="shared" si="23"/>
        <v>5087.5370000000003</v>
      </c>
      <c r="J13" s="152">
        <f t="shared" si="24"/>
        <v>2.7757207346318417E-2</v>
      </c>
      <c r="K13" s="152">
        <f t="shared" si="25"/>
        <v>0.44728986497560125</v>
      </c>
      <c r="L13" s="152">
        <f t="shared" si="26"/>
        <v>0.1790650367751625</v>
      </c>
      <c r="M13" s="153">
        <f t="shared" si="27"/>
        <v>15.682</v>
      </c>
      <c r="N13" s="154">
        <f t="shared" si="28"/>
        <v>0.35399999999999998</v>
      </c>
      <c r="O13" s="154">
        <f t="shared" si="29"/>
        <v>24.196000000000002</v>
      </c>
      <c r="P13" s="155">
        <f t="shared" si="30"/>
        <v>0.20833333333333334</v>
      </c>
      <c r="Q13" s="156">
        <f t="shared" si="31"/>
        <v>86</v>
      </c>
      <c r="R13" s="157">
        <f t="shared" si="32"/>
        <v>27.087414740353303</v>
      </c>
      <c r="S13" s="142">
        <f t="shared" si="33"/>
        <v>18</v>
      </c>
      <c r="T13" s="142">
        <f t="shared" si="34"/>
        <v>1231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197</v>
      </c>
      <c r="Z13" s="4" t="s">
        <v>146</v>
      </c>
      <c r="AA13" s="4" t="s">
        <v>48</v>
      </c>
      <c r="AB13" s="4">
        <v>534</v>
      </c>
      <c r="AC13" s="4">
        <v>5087.5370000000003</v>
      </c>
      <c r="AD13" s="4">
        <v>2290.598</v>
      </c>
      <c r="AE13" s="4">
        <v>2.2210000000000001</v>
      </c>
      <c r="AF13" s="4">
        <v>2.2999999999999998</v>
      </c>
      <c r="AG13" s="4">
        <v>15.682</v>
      </c>
      <c r="AH13" s="4">
        <v>357.78296699999999</v>
      </c>
      <c r="AI13" s="4">
        <v>9.9310559999999999</v>
      </c>
      <c r="AJ13" s="4">
        <v>160.03269499999999</v>
      </c>
      <c r="AK13" s="4">
        <v>911</v>
      </c>
      <c r="AL13" s="4">
        <v>18</v>
      </c>
      <c r="AM13" s="4">
        <v>1231</v>
      </c>
      <c r="AN13" s="4">
        <v>86</v>
      </c>
      <c r="AO13" s="4">
        <v>14.219617</v>
      </c>
      <c r="AP13" s="4">
        <v>5832.8</v>
      </c>
      <c r="AQ13" s="4">
        <v>12.5</v>
      </c>
      <c r="AR13" s="4">
        <v>159</v>
      </c>
      <c r="AS13" s="4">
        <v>110109</v>
      </c>
      <c r="AT13" s="4">
        <v>0.35399999999999998</v>
      </c>
      <c r="AU13" s="4">
        <v>24.196000000000002</v>
      </c>
      <c r="AV13" s="4">
        <v>46526</v>
      </c>
      <c r="AW13" s="4">
        <v>0</v>
      </c>
      <c r="AX13" s="30">
        <v>0.62</v>
      </c>
      <c r="AY13">
        <v>0.96565217391304359</v>
      </c>
      <c r="AZ13" t="s">
        <v>66</v>
      </c>
      <c r="BA13" t="s">
        <v>188</v>
      </c>
      <c r="BB13">
        <v>5</v>
      </c>
      <c r="BC13" t="s">
        <v>387</v>
      </c>
      <c r="BD13">
        <v>16</v>
      </c>
      <c r="BE13">
        <v>104234.22</v>
      </c>
      <c r="BF13">
        <v>4.8808702170937725E-2</v>
      </c>
      <c r="BG13">
        <v>4.7132229357240304E-2</v>
      </c>
      <c r="BH13">
        <v>269546.6829999999</v>
      </c>
      <c r="BI13">
        <v>1.8874418870144294E-2</v>
      </c>
      <c r="BJ13">
        <v>1.822612361330021E-2</v>
      </c>
      <c r="BK13">
        <v>1</v>
      </c>
      <c r="BL13" t="s">
        <v>68</v>
      </c>
      <c r="BM13">
        <v>1</v>
      </c>
      <c r="BN13" t="s">
        <v>371</v>
      </c>
    </row>
    <row r="14" spans="1:66">
      <c r="A14" s="137" t="str">
        <f t="shared" si="20"/>
        <v>해성운수</v>
      </c>
      <c r="B14" s="137" t="str">
        <f t="shared" si="1"/>
        <v>24</v>
      </c>
      <c r="C14" s="138" t="str">
        <f t="shared" si="21"/>
        <v>70바3866</v>
      </c>
      <c r="D14" s="112" t="str">
        <f t="shared" si="22"/>
        <v>대형</v>
      </c>
      <c r="E14" s="108" t="str">
        <f t="shared" si="16"/>
        <v>D</v>
      </c>
      <c r="F14" s="158">
        <f t="shared" si="17"/>
        <v>0.84478260869565225</v>
      </c>
      <c r="G14" s="159">
        <f t="shared" si="18"/>
        <v>1.9430000000000001</v>
      </c>
      <c r="H14" s="160">
        <f t="shared" si="19"/>
        <v>2.2999999999999998</v>
      </c>
      <c r="I14" s="161">
        <f t="shared" si="23"/>
        <v>5233.7169999999996</v>
      </c>
      <c r="J14" s="162">
        <f t="shared" si="24"/>
        <v>1.9971375164876556E-2</v>
      </c>
      <c r="K14" s="162">
        <f t="shared" si="25"/>
        <v>0.43709340450744238</v>
      </c>
      <c r="L14" s="162">
        <f t="shared" si="26"/>
        <v>0.20826498643316024</v>
      </c>
      <c r="M14" s="163">
        <f t="shared" si="27"/>
        <v>13.179</v>
      </c>
      <c r="N14" s="164">
        <f t="shared" si="28"/>
        <v>2.0640000000000001</v>
      </c>
      <c r="O14" s="164">
        <f t="shared" si="29"/>
        <v>25.984999999999999</v>
      </c>
      <c r="P14" s="165">
        <f t="shared" si="30"/>
        <v>0.49166666666666664</v>
      </c>
      <c r="Q14" s="166">
        <f t="shared" si="31"/>
        <v>89</v>
      </c>
      <c r="R14" s="167">
        <f t="shared" si="32"/>
        <v>26.672917456825768</v>
      </c>
      <c r="S14" s="139">
        <f t="shared" si="33"/>
        <v>108</v>
      </c>
      <c r="T14" s="139">
        <f t="shared" si="34"/>
        <v>1360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198</v>
      </c>
      <c r="Z14" t="s">
        <v>146</v>
      </c>
      <c r="AA14" t="s">
        <v>48</v>
      </c>
      <c r="AB14">
        <v>534</v>
      </c>
      <c r="AC14" s="1">
        <v>5233.7169999999996</v>
      </c>
      <c r="AD14" s="1">
        <v>2693.4560000000001</v>
      </c>
      <c r="AE14" s="28">
        <v>1.9430000000000001</v>
      </c>
      <c r="AF14">
        <v>2.2999999999999998</v>
      </c>
      <c r="AG14">
        <v>13.179</v>
      </c>
      <c r="AH14">
        <v>361.40295500000002</v>
      </c>
      <c r="AI14">
        <v>7.217714</v>
      </c>
      <c r="AJ14">
        <v>157.966848</v>
      </c>
      <c r="AK14">
        <v>1090</v>
      </c>
      <c r="AL14">
        <v>108</v>
      </c>
      <c r="AM14">
        <v>1360</v>
      </c>
      <c r="AN14">
        <v>89</v>
      </c>
      <c r="AO14">
        <v>14.481666000000001</v>
      </c>
      <c r="AP14">
        <v>4181.7</v>
      </c>
      <c r="AQ14">
        <v>29.5</v>
      </c>
      <c r="AR14">
        <v>118</v>
      </c>
      <c r="AS14">
        <v>108765</v>
      </c>
      <c r="AT14">
        <v>2.0640000000000001</v>
      </c>
      <c r="AU14">
        <v>25.984999999999999</v>
      </c>
      <c r="AV14">
        <v>47257</v>
      </c>
      <c r="AW14">
        <v>0</v>
      </c>
      <c r="AX14" s="29">
        <v>0.49</v>
      </c>
      <c r="AY14">
        <v>0.84478260869565225</v>
      </c>
      <c r="AZ14" t="s">
        <v>67</v>
      </c>
      <c r="BA14" t="s">
        <v>188</v>
      </c>
      <c r="BB14">
        <v>1</v>
      </c>
      <c r="BC14" t="s">
        <v>344</v>
      </c>
      <c r="BD14">
        <v>13</v>
      </c>
      <c r="BE14">
        <v>104234.22</v>
      </c>
      <c r="BF14">
        <v>5.0211120685701868E-2</v>
      </c>
      <c r="BG14">
        <v>4.2417481518399448E-2</v>
      </c>
      <c r="BH14">
        <v>269546.6829999999</v>
      </c>
      <c r="BI14">
        <v>1.941673680324978E-2</v>
      </c>
      <c r="BJ14">
        <v>1.6402921569006228E-2</v>
      </c>
      <c r="BK14">
        <v>1</v>
      </c>
      <c r="BL14" t="s">
        <v>69</v>
      </c>
      <c r="BM14">
        <v>-1</v>
      </c>
      <c r="BN14" t="s">
        <v>425</v>
      </c>
    </row>
    <row r="15" spans="1:66">
      <c r="A15" s="140" t="str">
        <f t="shared" si="20"/>
        <v>해성운수</v>
      </c>
      <c r="B15" s="140" t="str">
        <f t="shared" si="1"/>
        <v>24</v>
      </c>
      <c r="C15" s="141" t="str">
        <f t="shared" si="21"/>
        <v>70바3873</v>
      </c>
      <c r="D15" s="129" t="str">
        <f t="shared" si="22"/>
        <v>대형</v>
      </c>
      <c r="E15" s="125" t="str">
        <f t="shared" si="16"/>
        <v>A</v>
      </c>
      <c r="F15" s="148">
        <f t="shared" si="17"/>
        <v>0.95166666666666666</v>
      </c>
      <c r="G15" s="149">
        <f t="shared" si="18"/>
        <v>2.2839999999999998</v>
      </c>
      <c r="H15" s="150">
        <f t="shared" si="19"/>
        <v>2.4</v>
      </c>
      <c r="I15" s="151">
        <f t="shared" si="23"/>
        <v>4000.3809999999999</v>
      </c>
      <c r="J15" s="152">
        <f t="shared" si="24"/>
        <v>1.2203030905536072E-2</v>
      </c>
      <c r="K15" s="152">
        <f t="shared" si="25"/>
        <v>0.43117484311104537</v>
      </c>
      <c r="L15" s="152">
        <f t="shared" si="26"/>
        <v>0.20148080895294723</v>
      </c>
      <c r="M15" s="153">
        <f t="shared" si="27"/>
        <v>11.84</v>
      </c>
      <c r="N15" s="154">
        <f t="shared" si="28"/>
        <v>0.22500000000000001</v>
      </c>
      <c r="O15" s="154">
        <f t="shared" si="29"/>
        <v>9.2989999999999995</v>
      </c>
      <c r="P15" s="155">
        <f t="shared" si="30"/>
        <v>0.20333333333333331</v>
      </c>
      <c r="Q15" s="156">
        <f t="shared" si="31"/>
        <v>84</v>
      </c>
      <c r="R15" s="157">
        <f t="shared" si="32"/>
        <v>27.061847554065551</v>
      </c>
      <c r="S15" s="142">
        <f t="shared" si="33"/>
        <v>9</v>
      </c>
      <c r="T15" s="142">
        <f t="shared" si="34"/>
        <v>372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199</v>
      </c>
      <c r="Z15" t="s">
        <v>146</v>
      </c>
      <c r="AA15" t="s">
        <v>48</v>
      </c>
      <c r="AB15">
        <v>534</v>
      </c>
      <c r="AC15" s="1">
        <v>4000.3809999999999</v>
      </c>
      <c r="AD15" s="1">
        <v>1751.7439999999999</v>
      </c>
      <c r="AE15" s="28">
        <v>2.2839999999999998</v>
      </c>
      <c r="AF15">
        <v>2.4</v>
      </c>
      <c r="AG15">
        <v>11.84</v>
      </c>
      <c r="AH15">
        <v>265.57271100000003</v>
      </c>
      <c r="AI15">
        <v>3.2407919999999999</v>
      </c>
      <c r="AJ15">
        <v>114.50827200000001</v>
      </c>
      <c r="AK15">
        <v>806</v>
      </c>
      <c r="AL15">
        <v>9</v>
      </c>
      <c r="AM15">
        <v>372</v>
      </c>
      <c r="AN15">
        <v>84</v>
      </c>
      <c r="AO15">
        <v>15.063223000000001</v>
      </c>
      <c r="AP15">
        <v>2310.6999999999998</v>
      </c>
      <c r="AQ15">
        <v>12.2</v>
      </c>
      <c r="AR15">
        <v>103</v>
      </c>
      <c r="AS15">
        <v>90825</v>
      </c>
      <c r="AT15">
        <v>0.22500000000000001</v>
      </c>
      <c r="AU15">
        <v>9.2989999999999995</v>
      </c>
      <c r="AV15">
        <v>33219</v>
      </c>
      <c r="AW15">
        <v>0</v>
      </c>
      <c r="AX15" s="29">
        <v>0.53</v>
      </c>
      <c r="AY15">
        <v>0.95166666666666666</v>
      </c>
      <c r="AZ15" t="s">
        <v>66</v>
      </c>
      <c r="BA15" t="s">
        <v>188</v>
      </c>
      <c r="BB15">
        <v>7</v>
      </c>
      <c r="BC15" t="s">
        <v>386</v>
      </c>
      <c r="BD15">
        <v>11</v>
      </c>
      <c r="BE15">
        <v>104234.22</v>
      </c>
      <c r="BF15">
        <v>3.8378768508077289E-2</v>
      </c>
      <c r="BG15">
        <v>3.6523794696853552E-2</v>
      </c>
      <c r="BH15">
        <v>269546.6829999999</v>
      </c>
      <c r="BI15">
        <v>1.4841143491274205E-2</v>
      </c>
      <c r="BJ15">
        <v>1.4123821555862618E-2</v>
      </c>
      <c r="BK15">
        <v>1</v>
      </c>
      <c r="BL15" t="s">
        <v>68</v>
      </c>
      <c r="BM15">
        <v>1</v>
      </c>
      <c r="BN15" t="s">
        <v>371</v>
      </c>
    </row>
    <row r="16" spans="1:66">
      <c r="A16" s="137" t="str">
        <f t="shared" si="20"/>
        <v>해성운수</v>
      </c>
      <c r="B16" s="137" t="str">
        <f t="shared" si="1"/>
        <v>24</v>
      </c>
      <c r="C16" s="138" t="str">
        <f t="shared" si="21"/>
        <v>70바3874</v>
      </c>
      <c r="D16" s="112" t="str">
        <f t="shared" si="22"/>
        <v>대형</v>
      </c>
      <c r="E16" s="108" t="str">
        <f t="shared" si="16"/>
        <v>A</v>
      </c>
      <c r="F16" s="158">
        <f t="shared" si="17"/>
        <v>0.995</v>
      </c>
      <c r="G16" s="159">
        <f t="shared" si="18"/>
        <v>2.3879999999999999</v>
      </c>
      <c r="H16" s="160">
        <f t="shared" si="19"/>
        <v>2.4</v>
      </c>
      <c r="I16" s="161">
        <f t="shared" si="23"/>
        <v>4945.8919999999998</v>
      </c>
      <c r="J16" s="162">
        <f t="shared" si="24"/>
        <v>2.082687499205127E-2</v>
      </c>
      <c r="K16" s="162">
        <f t="shared" si="25"/>
        <v>0.36250455833894357</v>
      </c>
      <c r="L16" s="162">
        <f t="shared" si="26"/>
        <v>0.16923135402067008</v>
      </c>
      <c r="M16" s="163">
        <f t="shared" si="27"/>
        <v>10.436</v>
      </c>
      <c r="N16" s="164">
        <f t="shared" si="28"/>
        <v>0.222</v>
      </c>
      <c r="O16" s="164">
        <f t="shared" si="29"/>
        <v>11.403</v>
      </c>
      <c r="P16" s="165">
        <f t="shared" si="30"/>
        <v>0</v>
      </c>
      <c r="Q16" s="166">
        <f t="shared" si="31"/>
        <v>84</v>
      </c>
      <c r="R16" s="167">
        <f t="shared" si="32"/>
        <v>25.706251811717017</v>
      </c>
      <c r="S16" s="139">
        <f t="shared" si="33"/>
        <v>11</v>
      </c>
      <c r="T16" s="139">
        <f t="shared" si="34"/>
        <v>564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200</v>
      </c>
      <c r="Z16" s="4" t="s">
        <v>146</v>
      </c>
      <c r="AA16" s="4" t="s">
        <v>201</v>
      </c>
      <c r="AB16" s="4">
        <v>534</v>
      </c>
      <c r="AC16" s="4">
        <v>4945.8919999999998</v>
      </c>
      <c r="AD16" s="4">
        <v>2070.7530000000002</v>
      </c>
      <c r="AE16" s="4">
        <v>2.3879999999999999</v>
      </c>
      <c r="AF16" s="4">
        <v>2.4</v>
      </c>
      <c r="AG16" s="4">
        <v>10.436</v>
      </c>
      <c r="AH16" s="4">
        <v>311.999616</v>
      </c>
      <c r="AI16" s="4">
        <v>6.4979769999999997</v>
      </c>
      <c r="AJ16" s="4">
        <v>113.101283</v>
      </c>
      <c r="AK16" s="4">
        <v>837</v>
      </c>
      <c r="AL16" s="4">
        <v>11</v>
      </c>
      <c r="AM16" s="4">
        <v>564</v>
      </c>
      <c r="AN16" s="4">
        <v>84</v>
      </c>
      <c r="AO16" s="4">
        <v>15.852237000000001</v>
      </c>
      <c r="AP16" s="4">
        <v>2135.6</v>
      </c>
      <c r="AQ16" s="4">
        <v>0</v>
      </c>
      <c r="AR16" s="4">
        <v>49</v>
      </c>
      <c r="AS16" s="4">
        <v>22960</v>
      </c>
      <c r="AT16" s="4">
        <v>0.222</v>
      </c>
      <c r="AU16" s="4">
        <v>11.403</v>
      </c>
      <c r="AV16" s="4">
        <v>42071</v>
      </c>
      <c r="AW16" s="4">
        <v>0</v>
      </c>
      <c r="AX16" s="30">
        <v>0.54</v>
      </c>
      <c r="AY16">
        <v>0.995</v>
      </c>
      <c r="AZ16" t="s">
        <v>66</v>
      </c>
      <c r="BA16" t="s">
        <v>188</v>
      </c>
      <c r="BB16">
        <v>2</v>
      </c>
      <c r="BC16" t="s">
        <v>372</v>
      </c>
      <c r="BD16">
        <v>13</v>
      </c>
      <c r="BE16">
        <v>104234.22</v>
      </c>
      <c r="BF16">
        <v>4.7449791440853109E-2</v>
      </c>
      <c r="BG16">
        <v>4.7212542483648846E-2</v>
      </c>
      <c r="BH16">
        <v>269546.6829999999</v>
      </c>
      <c r="BI16">
        <v>1.8348925480934232E-2</v>
      </c>
      <c r="BJ16">
        <v>1.8257180853529561E-2</v>
      </c>
      <c r="BK16">
        <v>1</v>
      </c>
      <c r="BL16" t="s">
        <v>66</v>
      </c>
      <c r="BM16">
        <v>0</v>
      </c>
      <c r="BN16" t="s">
        <v>337</v>
      </c>
    </row>
    <row r="17" spans="1:66">
      <c r="A17" s="140" t="str">
        <f t="shared" si="20"/>
        <v>해성운수</v>
      </c>
      <c r="B17" s="140" t="str">
        <f t="shared" si="1"/>
        <v>24</v>
      </c>
      <c r="C17" s="141" t="str">
        <f t="shared" si="21"/>
        <v>70바3875</v>
      </c>
      <c r="D17" s="129" t="str">
        <f t="shared" si="22"/>
        <v>대형</v>
      </c>
      <c r="E17" s="125" t="str">
        <f t="shared" si="16"/>
        <v>B</v>
      </c>
      <c r="F17" s="148">
        <f t="shared" si="17"/>
        <v>0.93916666666666671</v>
      </c>
      <c r="G17" s="149">
        <f t="shared" si="18"/>
        <v>2.254</v>
      </c>
      <c r="H17" s="150">
        <f t="shared" si="19"/>
        <v>2.4</v>
      </c>
      <c r="I17" s="151">
        <f t="shared" si="23"/>
        <v>1521.7529999999999</v>
      </c>
      <c r="J17" s="152">
        <f t="shared" si="24"/>
        <v>8.1680477765065061E-3</v>
      </c>
      <c r="K17" s="152">
        <f t="shared" si="25"/>
        <v>0.42473787303259902</v>
      </c>
      <c r="L17" s="152">
        <f t="shared" si="26"/>
        <v>0.16559849068804203</v>
      </c>
      <c r="M17" s="153">
        <f t="shared" si="27"/>
        <v>13.02</v>
      </c>
      <c r="N17" s="154">
        <f t="shared" si="28"/>
        <v>0.13100000000000001</v>
      </c>
      <c r="O17" s="154">
        <f t="shared" si="29"/>
        <v>12.42</v>
      </c>
      <c r="P17" s="155">
        <f t="shared" si="30"/>
        <v>0.4966666666666667</v>
      </c>
      <c r="Q17" s="156">
        <f t="shared" si="31"/>
        <v>97</v>
      </c>
      <c r="R17" s="157">
        <f t="shared" si="32"/>
        <v>27.341648328289011</v>
      </c>
      <c r="S17" s="142">
        <f t="shared" si="33"/>
        <v>2</v>
      </c>
      <c r="T17" s="142">
        <f t="shared" si="34"/>
        <v>189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203</v>
      </c>
      <c r="Z17" t="s">
        <v>146</v>
      </c>
      <c r="AA17" t="s">
        <v>201</v>
      </c>
      <c r="AB17">
        <v>534</v>
      </c>
      <c r="AC17" s="1">
        <v>1521.7529999999999</v>
      </c>
      <c r="AD17" s="1">
        <v>675.21100000000001</v>
      </c>
      <c r="AE17" s="28">
        <v>2.254</v>
      </c>
      <c r="AF17">
        <v>2.4</v>
      </c>
      <c r="AG17">
        <v>13.02</v>
      </c>
      <c r="AH17">
        <v>98.144137000000001</v>
      </c>
      <c r="AI17">
        <v>0.80164599999999997</v>
      </c>
      <c r="AJ17">
        <v>41.685532000000002</v>
      </c>
      <c r="AK17">
        <v>252</v>
      </c>
      <c r="AL17">
        <v>2</v>
      </c>
      <c r="AM17">
        <v>189</v>
      </c>
      <c r="AN17">
        <v>97</v>
      </c>
      <c r="AO17">
        <v>15.505286</v>
      </c>
      <c r="AP17">
        <v>1171.0999999999999</v>
      </c>
      <c r="AQ17">
        <v>29.8</v>
      </c>
      <c r="AR17">
        <v>37</v>
      </c>
      <c r="AS17">
        <v>27411</v>
      </c>
      <c r="AT17">
        <v>0.13100000000000001</v>
      </c>
      <c r="AU17">
        <v>12.42</v>
      </c>
      <c r="AV17">
        <v>13033</v>
      </c>
      <c r="AW17">
        <v>0</v>
      </c>
      <c r="AX17" s="29">
        <v>0.55000000000000004</v>
      </c>
      <c r="AY17">
        <v>0.93916666666666671</v>
      </c>
      <c r="AZ17" t="s">
        <v>68</v>
      </c>
      <c r="BA17" t="s">
        <v>188</v>
      </c>
      <c r="BB17">
        <v>2</v>
      </c>
      <c r="BC17" t="s">
        <v>202</v>
      </c>
      <c r="BD17">
        <v>3</v>
      </c>
      <c r="BE17">
        <v>104234.22</v>
      </c>
      <c r="BF17">
        <v>1.4599360939238571E-2</v>
      </c>
      <c r="BG17">
        <v>1.3711233148768225E-2</v>
      </c>
      <c r="BH17">
        <v>269546.6829999999</v>
      </c>
      <c r="BI17">
        <v>5.6456009143321583E-3</v>
      </c>
      <c r="BJ17">
        <v>5.3021601920436191E-3</v>
      </c>
      <c r="BK17">
        <v>1</v>
      </c>
      <c r="BL17" t="s">
        <v>68</v>
      </c>
      <c r="BM17">
        <v>0</v>
      </c>
      <c r="BN17" t="s">
        <v>337</v>
      </c>
    </row>
    <row r="18" spans="1:66">
      <c r="A18" s="137" t="str">
        <f t="shared" si="20"/>
        <v>해성운수</v>
      </c>
      <c r="B18" s="137" t="str">
        <f t="shared" si="1"/>
        <v>24</v>
      </c>
      <c r="C18" s="138" t="str">
        <f t="shared" si="21"/>
        <v>70바3876</v>
      </c>
      <c r="D18" s="112" t="str">
        <f t="shared" si="22"/>
        <v>대형</v>
      </c>
      <c r="E18" s="108" t="str">
        <f t="shared" si="16"/>
        <v>B</v>
      </c>
      <c r="F18" s="158">
        <f t="shared" si="17"/>
        <v>0.92217391304347829</v>
      </c>
      <c r="G18" s="159">
        <f t="shared" si="18"/>
        <v>2.121</v>
      </c>
      <c r="H18" s="160">
        <f t="shared" si="19"/>
        <v>2.2999999999999998</v>
      </c>
      <c r="I18" s="161">
        <f t="shared" si="23"/>
        <v>4736.1719999999996</v>
      </c>
      <c r="J18" s="162">
        <f t="shared" si="24"/>
        <v>1.0000085696889437E-2</v>
      </c>
      <c r="K18" s="162">
        <f t="shared" si="25"/>
        <v>0.43391786323158599</v>
      </c>
      <c r="L18" s="162">
        <f t="shared" si="26"/>
        <v>0.12182834576109146</v>
      </c>
      <c r="M18" s="163">
        <f t="shared" si="27"/>
        <v>13.401999999999999</v>
      </c>
      <c r="N18" s="164">
        <f t="shared" si="28"/>
        <v>0.33800000000000002</v>
      </c>
      <c r="O18" s="164">
        <f t="shared" si="29"/>
        <v>29.053000000000001</v>
      </c>
      <c r="P18" s="165">
        <f t="shared" si="30"/>
        <v>0.66</v>
      </c>
      <c r="Q18" s="166">
        <f t="shared" si="31"/>
        <v>91</v>
      </c>
      <c r="R18" s="167">
        <f t="shared" si="32"/>
        <v>27.214156225591065</v>
      </c>
      <c r="S18" s="139">
        <f t="shared" si="33"/>
        <v>16</v>
      </c>
      <c r="T18" s="139">
        <f t="shared" si="34"/>
        <v>1376</v>
      </c>
      <c r="U18" t="s">
        <v>118</v>
      </c>
      <c r="V18" s="5" t="s">
        <v>119</v>
      </c>
      <c r="W18" t="s">
        <v>118</v>
      </c>
      <c r="X18" s="5" t="s">
        <v>119</v>
      </c>
      <c r="Y18" t="s">
        <v>561</v>
      </c>
      <c r="Z18" t="s">
        <v>146</v>
      </c>
      <c r="AA18" t="s">
        <v>201</v>
      </c>
      <c r="AB18">
        <v>534</v>
      </c>
      <c r="AC18" s="1">
        <v>4736.1719999999996</v>
      </c>
      <c r="AD18" s="1">
        <v>2233.2469999999998</v>
      </c>
      <c r="AE18" s="28">
        <v>2.121</v>
      </c>
      <c r="AF18">
        <v>2.2999999999999998</v>
      </c>
      <c r="AG18">
        <v>13.401999999999999</v>
      </c>
      <c r="AH18">
        <v>312.96351800000002</v>
      </c>
      <c r="AI18">
        <v>3.1296620000000002</v>
      </c>
      <c r="AJ18">
        <v>135.80046100000001</v>
      </c>
      <c r="AK18">
        <v>577</v>
      </c>
      <c r="AL18">
        <v>16</v>
      </c>
      <c r="AM18">
        <v>1376</v>
      </c>
      <c r="AN18">
        <v>91</v>
      </c>
      <c r="AO18">
        <v>15.133303</v>
      </c>
      <c r="AP18">
        <v>3181.9</v>
      </c>
      <c r="AQ18">
        <v>39.6</v>
      </c>
      <c r="AR18">
        <v>127</v>
      </c>
      <c r="AS18">
        <v>94409</v>
      </c>
      <c r="AT18">
        <v>0.33800000000000002</v>
      </c>
      <c r="AU18">
        <v>29.053000000000001</v>
      </c>
      <c r="AV18">
        <v>42416</v>
      </c>
      <c r="AW18">
        <v>0</v>
      </c>
      <c r="AX18" s="29">
        <v>0.53</v>
      </c>
      <c r="AY18">
        <v>0.92217391304347829</v>
      </c>
      <c r="AZ18" t="s">
        <v>68</v>
      </c>
      <c r="BA18" t="s">
        <v>188</v>
      </c>
      <c r="BB18">
        <v>4</v>
      </c>
      <c r="BC18" t="s">
        <v>196</v>
      </c>
      <c r="BD18">
        <v>10</v>
      </c>
      <c r="BE18">
        <v>104234.22</v>
      </c>
      <c r="BF18">
        <v>4.5437784251659383E-2</v>
      </c>
      <c r="BG18">
        <v>4.1901539303378067E-2</v>
      </c>
      <c r="BH18">
        <v>269546.6829999999</v>
      </c>
      <c r="BI18">
        <v>1.757087843666769E-2</v>
      </c>
      <c r="BJ18">
        <v>1.6203405723553117E-2</v>
      </c>
      <c r="BK18">
        <v>1</v>
      </c>
      <c r="BL18" t="s">
        <v>68</v>
      </c>
      <c r="BM18">
        <v>0</v>
      </c>
      <c r="BN18" t="s">
        <v>337</v>
      </c>
    </row>
    <row r="19" spans="1:66">
      <c r="A19" s="140" t="str">
        <f t="shared" si="20"/>
        <v>해성운수</v>
      </c>
      <c r="B19" s="140" t="str">
        <f t="shared" si="1"/>
        <v>24</v>
      </c>
      <c r="C19" s="141" t="str">
        <f t="shared" si="21"/>
        <v>70바3878</v>
      </c>
      <c r="D19" s="129" t="str">
        <f t="shared" si="22"/>
        <v>대형</v>
      </c>
      <c r="E19" s="125" t="str">
        <f t="shared" si="16"/>
        <v>B</v>
      </c>
      <c r="F19" s="148">
        <f t="shared" si="17"/>
        <v>0.91958333333333331</v>
      </c>
      <c r="G19" s="149">
        <f t="shared" si="18"/>
        <v>2.2069999999999999</v>
      </c>
      <c r="H19" s="150">
        <f t="shared" si="19"/>
        <v>2.4</v>
      </c>
      <c r="I19" s="151">
        <f t="shared" si="23"/>
        <v>5437.1040000000003</v>
      </c>
      <c r="J19" s="152">
        <f t="shared" si="24"/>
        <v>8.2447953776914728E-3</v>
      </c>
      <c r="K19" s="152">
        <f t="shared" si="25"/>
        <v>0.44213649642320352</v>
      </c>
      <c r="L19" s="152">
        <f t="shared" si="26"/>
        <v>0.16589713935948253</v>
      </c>
      <c r="M19" s="153">
        <f t="shared" si="27"/>
        <v>13.757</v>
      </c>
      <c r="N19" s="154">
        <f t="shared" si="28"/>
        <v>0.38600000000000001</v>
      </c>
      <c r="O19" s="154">
        <f t="shared" si="29"/>
        <v>12.268000000000001</v>
      </c>
      <c r="P19" s="155">
        <f t="shared" si="30"/>
        <v>0</v>
      </c>
      <c r="Q19" s="156">
        <f t="shared" si="31"/>
        <v>81</v>
      </c>
      <c r="R19" s="157">
        <f t="shared" si="32"/>
        <v>26.331989494468459</v>
      </c>
      <c r="S19" s="142">
        <f t="shared" si="33"/>
        <v>21</v>
      </c>
      <c r="T19" s="142">
        <f t="shared" si="34"/>
        <v>667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205</v>
      </c>
      <c r="Z19" s="4" t="s">
        <v>146</v>
      </c>
      <c r="AA19" s="4" t="s">
        <v>48</v>
      </c>
      <c r="AB19" s="4">
        <v>534</v>
      </c>
      <c r="AC19" s="4">
        <v>5437.1040000000003</v>
      </c>
      <c r="AD19" s="4">
        <v>2463.4870000000001</v>
      </c>
      <c r="AE19" s="4">
        <v>2.2069999999999999</v>
      </c>
      <c r="AF19" s="4">
        <v>2.4</v>
      </c>
      <c r="AG19" s="4">
        <v>13.757</v>
      </c>
      <c r="AH19" s="4">
        <v>375.68379299999998</v>
      </c>
      <c r="AI19" s="4">
        <v>3.0974360000000001</v>
      </c>
      <c r="AJ19" s="4">
        <v>166.10351600000001</v>
      </c>
      <c r="AK19" s="4">
        <v>902</v>
      </c>
      <c r="AL19" s="4">
        <v>21</v>
      </c>
      <c r="AM19" s="4">
        <v>667</v>
      </c>
      <c r="AN19" s="4">
        <v>81</v>
      </c>
      <c r="AO19" s="4">
        <v>14.472554000000001</v>
      </c>
      <c r="AP19" s="4">
        <v>3912.6</v>
      </c>
      <c r="AQ19" s="4">
        <v>0</v>
      </c>
      <c r="AR19" s="4">
        <v>111</v>
      </c>
      <c r="AS19" s="4">
        <v>113194</v>
      </c>
      <c r="AT19" s="4">
        <v>0.38600000000000001</v>
      </c>
      <c r="AU19" s="4">
        <v>12.268000000000001</v>
      </c>
      <c r="AV19" s="4">
        <v>49888</v>
      </c>
      <c r="AW19" s="4">
        <v>0</v>
      </c>
      <c r="AX19" s="30">
        <v>0.57999999999999996</v>
      </c>
      <c r="AY19">
        <v>0.91958333333333331</v>
      </c>
      <c r="AZ19" t="s">
        <v>68</v>
      </c>
      <c r="BA19" t="s">
        <v>188</v>
      </c>
      <c r="BB19">
        <v>5</v>
      </c>
      <c r="BC19" t="s">
        <v>192</v>
      </c>
      <c r="BD19">
        <v>11</v>
      </c>
      <c r="BE19">
        <v>104234.22</v>
      </c>
      <c r="BF19">
        <v>5.2162370476797351E-2</v>
      </c>
      <c r="BG19">
        <v>4.7967646517621559E-2</v>
      </c>
      <c r="BH19">
        <v>269546.6829999999</v>
      </c>
      <c r="BI19">
        <v>2.0171288844982753E-2</v>
      </c>
      <c r="BJ19">
        <v>1.8549181033698722E-2</v>
      </c>
      <c r="BK19">
        <v>1</v>
      </c>
      <c r="BL19" t="s">
        <v>69</v>
      </c>
      <c r="BM19">
        <v>1</v>
      </c>
      <c r="BN19" t="s">
        <v>371</v>
      </c>
    </row>
    <row r="20" spans="1:66">
      <c r="A20" s="137" t="str">
        <f t="shared" si="20"/>
        <v>해성운수</v>
      </c>
      <c r="B20" s="137" t="str">
        <f t="shared" si="1"/>
        <v>24</v>
      </c>
      <c r="C20" s="138" t="str">
        <f t="shared" si="21"/>
        <v>70바3879</v>
      </c>
      <c r="D20" s="112" t="str">
        <f t="shared" si="22"/>
        <v>대형</v>
      </c>
      <c r="E20" s="108" t="str">
        <f t="shared" si="16"/>
        <v>C</v>
      </c>
      <c r="F20" s="158">
        <f t="shared" si="17"/>
        <v>0.88708333333333333</v>
      </c>
      <c r="G20" s="159">
        <f t="shared" si="18"/>
        <v>2.129</v>
      </c>
      <c r="H20" s="160">
        <f t="shared" si="19"/>
        <v>2.4</v>
      </c>
      <c r="I20" s="161">
        <f t="shared" si="23"/>
        <v>5707.5649999999996</v>
      </c>
      <c r="J20" s="162">
        <f t="shared" si="24"/>
        <v>1.2913421000365272E-2</v>
      </c>
      <c r="K20" s="162">
        <f t="shared" si="25"/>
        <v>0.42721797228492242</v>
      </c>
      <c r="L20" s="162">
        <f t="shared" si="26"/>
        <v>0.22251170157501493</v>
      </c>
      <c r="M20" s="163">
        <f t="shared" si="27"/>
        <v>15.000999999999999</v>
      </c>
      <c r="N20" s="164">
        <f t="shared" si="28"/>
        <v>0.80600000000000005</v>
      </c>
      <c r="O20" s="164">
        <f t="shared" si="29"/>
        <v>16.189</v>
      </c>
      <c r="P20" s="165">
        <f t="shared" si="30"/>
        <v>0.08</v>
      </c>
      <c r="Q20" s="166">
        <f t="shared" si="31"/>
        <v>82</v>
      </c>
      <c r="R20" s="167">
        <f t="shared" si="32"/>
        <v>26.022983757279118</v>
      </c>
      <c r="S20" s="139">
        <f t="shared" si="33"/>
        <v>46</v>
      </c>
      <c r="T20" s="139">
        <f t="shared" si="34"/>
        <v>924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206</v>
      </c>
      <c r="Z20" t="s">
        <v>146</v>
      </c>
      <c r="AA20" t="s">
        <v>48</v>
      </c>
      <c r="AB20">
        <v>534</v>
      </c>
      <c r="AC20" s="1">
        <v>5707.5649999999996</v>
      </c>
      <c r="AD20" s="1">
        <v>2680.8240000000001</v>
      </c>
      <c r="AE20" s="28">
        <v>2.129</v>
      </c>
      <c r="AF20">
        <v>2.4</v>
      </c>
      <c r="AG20">
        <v>15.000999999999999</v>
      </c>
      <c r="AH20">
        <v>391.748786</v>
      </c>
      <c r="AI20">
        <v>5.0588170000000003</v>
      </c>
      <c r="AJ20">
        <v>167.362122</v>
      </c>
      <c r="AK20">
        <v>1270</v>
      </c>
      <c r="AL20">
        <v>46</v>
      </c>
      <c r="AM20">
        <v>924</v>
      </c>
      <c r="AN20">
        <v>82</v>
      </c>
      <c r="AO20">
        <v>14.569451000000001</v>
      </c>
      <c r="AP20">
        <v>5052.8</v>
      </c>
      <c r="AQ20">
        <v>4.8</v>
      </c>
      <c r="AR20">
        <v>117</v>
      </c>
      <c r="AS20">
        <v>110462</v>
      </c>
      <c r="AT20">
        <v>0.80600000000000005</v>
      </c>
      <c r="AU20">
        <v>16.189</v>
      </c>
      <c r="AV20">
        <v>50330</v>
      </c>
      <c r="AW20">
        <v>0</v>
      </c>
      <c r="AX20" s="29">
        <v>0.6</v>
      </c>
      <c r="AY20">
        <v>0.88708333333333333</v>
      </c>
      <c r="AZ20" t="s">
        <v>69</v>
      </c>
      <c r="BA20" t="s">
        <v>188</v>
      </c>
      <c r="BB20">
        <v>2</v>
      </c>
      <c r="BC20" t="s">
        <v>345</v>
      </c>
      <c r="BD20">
        <v>15</v>
      </c>
      <c r="BE20">
        <v>104234.22</v>
      </c>
      <c r="BF20">
        <v>5.4757113354903977E-2</v>
      </c>
      <c r="BG20">
        <v>4.8574122638579402E-2</v>
      </c>
      <c r="BH20">
        <v>269546.6829999999</v>
      </c>
      <c r="BI20">
        <v>2.1174680899337953E-2</v>
      </c>
      <c r="BJ20">
        <v>1.8783706514454376E-2</v>
      </c>
      <c r="BK20">
        <v>1</v>
      </c>
      <c r="BL20" t="s">
        <v>69</v>
      </c>
      <c r="BM20">
        <v>0</v>
      </c>
      <c r="BN20" t="s">
        <v>337</v>
      </c>
    </row>
    <row r="21" spans="1:66">
      <c r="A21" s="140" t="str">
        <f t="shared" si="20"/>
        <v>해성운수</v>
      </c>
      <c r="B21" s="140" t="str">
        <f t="shared" si="1"/>
        <v>24</v>
      </c>
      <c r="C21" s="141" t="str">
        <f t="shared" si="21"/>
        <v>70바3880</v>
      </c>
      <c r="D21" s="129" t="str">
        <f t="shared" si="22"/>
        <v>대형</v>
      </c>
      <c r="E21" s="125" t="str">
        <f t="shared" si="16"/>
        <v>S</v>
      </c>
      <c r="F21" s="148">
        <f t="shared" si="17"/>
        <v>1.0016666666666667</v>
      </c>
      <c r="G21" s="149">
        <f t="shared" si="18"/>
        <v>2.4039999999999999</v>
      </c>
      <c r="H21" s="150">
        <f t="shared" si="19"/>
        <v>2.4</v>
      </c>
      <c r="I21" s="151">
        <f t="shared" si="23"/>
        <v>5604.7889999999998</v>
      </c>
      <c r="J21" s="152">
        <f t="shared" si="24"/>
        <v>1.5167198828007839E-2</v>
      </c>
      <c r="K21" s="152">
        <f t="shared" si="25"/>
        <v>0.38764206721957251</v>
      </c>
      <c r="L21" s="152">
        <f t="shared" si="26"/>
        <v>0.21410261831444502</v>
      </c>
      <c r="M21" s="153">
        <f t="shared" si="27"/>
        <v>13.327999999999999</v>
      </c>
      <c r="N21" s="154">
        <f t="shared" si="28"/>
        <v>0.33900000000000002</v>
      </c>
      <c r="O21" s="154">
        <f t="shared" si="29"/>
        <v>12.827999999999999</v>
      </c>
      <c r="P21" s="155">
        <f t="shared" si="30"/>
        <v>0.18666666666666665</v>
      </c>
      <c r="Q21" s="156">
        <f t="shared" si="31"/>
        <v>82</v>
      </c>
      <c r="R21" s="157">
        <f t="shared" si="32"/>
        <v>25.857011470108464</v>
      </c>
      <c r="S21" s="142">
        <f t="shared" si="33"/>
        <v>19</v>
      </c>
      <c r="T21" s="142">
        <f t="shared" si="34"/>
        <v>719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207</v>
      </c>
      <c r="Z21" t="s">
        <v>146</v>
      </c>
      <c r="AA21" t="s">
        <v>48</v>
      </c>
      <c r="AB21">
        <v>534</v>
      </c>
      <c r="AC21" s="1">
        <v>5604.7889999999998</v>
      </c>
      <c r="AD21" s="1">
        <v>2331.2570000000001</v>
      </c>
      <c r="AE21" s="28">
        <v>2.4039999999999999</v>
      </c>
      <c r="AF21">
        <v>2.4</v>
      </c>
      <c r="AG21">
        <v>13.327999999999999</v>
      </c>
      <c r="AH21">
        <v>362.96761600000002</v>
      </c>
      <c r="AI21">
        <v>5.5052019999999997</v>
      </c>
      <c r="AJ21">
        <v>140.701517</v>
      </c>
      <c r="AK21">
        <v>1200</v>
      </c>
      <c r="AL21">
        <v>19</v>
      </c>
      <c r="AM21">
        <v>719</v>
      </c>
      <c r="AN21">
        <v>82</v>
      </c>
      <c r="AO21">
        <v>15.441566999999999</v>
      </c>
      <c r="AP21">
        <v>2912.2</v>
      </c>
      <c r="AQ21">
        <v>11.2</v>
      </c>
      <c r="AR21">
        <v>48</v>
      </c>
      <c r="AS21">
        <v>38487</v>
      </c>
      <c r="AT21">
        <v>0.33900000000000002</v>
      </c>
      <c r="AU21">
        <v>12.827999999999999</v>
      </c>
      <c r="AV21">
        <v>48600</v>
      </c>
      <c r="AW21">
        <v>0</v>
      </c>
      <c r="AX21" s="29">
        <v>0.63</v>
      </c>
      <c r="AY21">
        <v>1.0016666666666667</v>
      </c>
      <c r="AZ21" t="s">
        <v>71</v>
      </c>
      <c r="BA21" t="s">
        <v>188</v>
      </c>
      <c r="BB21">
        <v>5</v>
      </c>
      <c r="BC21" t="s">
        <v>490</v>
      </c>
      <c r="BD21">
        <v>18</v>
      </c>
      <c r="BE21">
        <v>104234.22</v>
      </c>
      <c r="BF21">
        <v>5.3771103194325237E-2</v>
      </c>
      <c r="BG21">
        <v>5.3860721699649117E-2</v>
      </c>
      <c r="BH21">
        <v>269546.6829999999</v>
      </c>
      <c r="BI21">
        <v>2.0793388876538324E-2</v>
      </c>
      <c r="BJ21">
        <v>2.0828044524665888E-2</v>
      </c>
      <c r="BK21">
        <v>1</v>
      </c>
      <c r="BL21" t="s">
        <v>71</v>
      </c>
      <c r="BM21">
        <v>0</v>
      </c>
      <c r="BN21" t="s">
        <v>337</v>
      </c>
    </row>
    <row r="22" spans="1:66">
      <c r="A22" s="137" t="str">
        <f t="shared" si="20"/>
        <v>해성운수</v>
      </c>
      <c r="B22" s="137" t="str">
        <f t="shared" si="1"/>
        <v>24</v>
      </c>
      <c r="C22" s="138" t="str">
        <f t="shared" si="21"/>
        <v>70바3881</v>
      </c>
      <c r="D22" s="112" t="str">
        <f t="shared" si="22"/>
        <v>대형</v>
      </c>
      <c r="E22" s="108" t="str">
        <f t="shared" si="16"/>
        <v>C</v>
      </c>
      <c r="F22" s="158">
        <f t="shared" si="17"/>
        <v>0.89249999999999996</v>
      </c>
      <c r="G22" s="159">
        <f t="shared" si="18"/>
        <v>2.1419999999999999</v>
      </c>
      <c r="H22" s="160">
        <f t="shared" si="19"/>
        <v>2.4</v>
      </c>
      <c r="I22" s="161">
        <f t="shared" si="23"/>
        <v>4936.268</v>
      </c>
      <c r="J22" s="162">
        <f t="shared" si="24"/>
        <v>2.0443347300149076E-2</v>
      </c>
      <c r="K22" s="162">
        <f t="shared" si="25"/>
        <v>0.43148140426516363</v>
      </c>
      <c r="L22" s="162">
        <f t="shared" si="26"/>
        <v>0.23519792685486282</v>
      </c>
      <c r="M22" s="163">
        <f t="shared" si="27"/>
        <v>15.606</v>
      </c>
      <c r="N22" s="164">
        <f t="shared" si="28"/>
        <v>0.20300000000000001</v>
      </c>
      <c r="O22" s="164">
        <f t="shared" si="29"/>
        <v>15.984</v>
      </c>
      <c r="P22" s="165">
        <f t="shared" si="30"/>
        <v>0.155</v>
      </c>
      <c r="Q22" s="166">
        <f t="shared" si="31"/>
        <v>89</v>
      </c>
      <c r="R22" s="167">
        <f t="shared" si="32"/>
        <v>26.465432357536944</v>
      </c>
      <c r="S22" s="139">
        <f t="shared" si="33"/>
        <v>10</v>
      </c>
      <c r="T22" s="139">
        <f t="shared" si="34"/>
        <v>789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208</v>
      </c>
      <c r="Z22" s="4" t="s">
        <v>146</v>
      </c>
      <c r="AA22" s="4" t="s">
        <v>48</v>
      </c>
      <c r="AB22" s="4">
        <v>534</v>
      </c>
      <c r="AC22" s="4">
        <v>4936.268</v>
      </c>
      <c r="AD22" s="4">
        <v>2304.1480000000001</v>
      </c>
      <c r="AE22" s="4">
        <v>2.1419999999999999</v>
      </c>
      <c r="AF22" s="4">
        <v>2.4</v>
      </c>
      <c r="AG22" s="4">
        <v>15.606</v>
      </c>
      <c r="AH22" s="4">
        <v>340.31378999999998</v>
      </c>
      <c r="AI22" s="4">
        <v>6.9571529999999999</v>
      </c>
      <c r="AJ22" s="4">
        <v>146.83907199999999</v>
      </c>
      <c r="AK22" s="4">
        <v>1161</v>
      </c>
      <c r="AL22" s="4">
        <v>10</v>
      </c>
      <c r="AM22" s="4">
        <v>789</v>
      </c>
      <c r="AN22" s="4">
        <v>89</v>
      </c>
      <c r="AO22" s="4">
        <v>14.505048</v>
      </c>
      <c r="AP22" s="4">
        <v>3296.2</v>
      </c>
      <c r="AQ22" s="4">
        <v>9.3000000000000007</v>
      </c>
      <c r="AR22" s="4">
        <v>112</v>
      </c>
      <c r="AS22" s="4">
        <v>76735</v>
      </c>
      <c r="AT22" s="4">
        <v>0.20300000000000001</v>
      </c>
      <c r="AU22" s="4">
        <v>15.984</v>
      </c>
      <c r="AV22" s="4">
        <v>45764</v>
      </c>
      <c r="AW22" s="4">
        <v>0</v>
      </c>
      <c r="AX22" s="30">
        <v>0.61</v>
      </c>
      <c r="AY22">
        <v>0.89249999999999996</v>
      </c>
      <c r="AZ22" t="s">
        <v>69</v>
      </c>
      <c r="BA22" t="s">
        <v>188</v>
      </c>
      <c r="BB22">
        <v>1</v>
      </c>
      <c r="BC22" t="s">
        <v>212</v>
      </c>
      <c r="BD22">
        <v>13</v>
      </c>
      <c r="BE22">
        <v>104234.22</v>
      </c>
      <c r="BF22">
        <v>4.735746091830495E-2</v>
      </c>
      <c r="BG22">
        <v>4.2266533869587168E-2</v>
      </c>
      <c r="BH22">
        <v>269546.6829999999</v>
      </c>
      <c r="BI22">
        <v>1.8313221090537412E-2</v>
      </c>
      <c r="BJ22">
        <v>1.634454982330464E-2</v>
      </c>
      <c r="BK22">
        <v>1</v>
      </c>
      <c r="BL22" t="s">
        <v>69</v>
      </c>
      <c r="BM22">
        <v>0</v>
      </c>
      <c r="BN22" t="s">
        <v>337</v>
      </c>
    </row>
    <row r="23" spans="1:66">
      <c r="A23" s="140" t="str">
        <f t="shared" si="20"/>
        <v>해성운수</v>
      </c>
      <c r="B23" s="140" t="str">
        <f t="shared" si="1"/>
        <v>24</v>
      </c>
      <c r="C23" s="141" t="str">
        <f t="shared" si="21"/>
        <v>70바3889</v>
      </c>
      <c r="D23" s="129" t="str">
        <f t="shared" si="22"/>
        <v>대형</v>
      </c>
      <c r="E23" s="125" t="str">
        <f t="shared" si="16"/>
        <v>S</v>
      </c>
      <c r="F23" s="148">
        <f t="shared" si="17"/>
        <v>1.01125</v>
      </c>
      <c r="G23" s="149">
        <f t="shared" si="18"/>
        <v>2.427</v>
      </c>
      <c r="H23" s="150">
        <f t="shared" si="19"/>
        <v>2.4</v>
      </c>
      <c r="I23" s="151">
        <f t="shared" si="23"/>
        <v>5690.5140000000001</v>
      </c>
      <c r="J23" s="152">
        <f t="shared" si="24"/>
        <v>9.5246723946727022E-3</v>
      </c>
      <c r="K23" s="152">
        <f t="shared" si="25"/>
        <v>0.44659744686320302</v>
      </c>
      <c r="L23" s="152">
        <f t="shared" si="26"/>
        <v>0.19840035539847542</v>
      </c>
      <c r="M23" s="153">
        <f t="shared" si="27"/>
        <v>11.839</v>
      </c>
      <c r="N23" s="154">
        <f t="shared" si="28"/>
        <v>0.33400000000000002</v>
      </c>
      <c r="O23" s="154">
        <f t="shared" si="29"/>
        <v>9.0500000000000007</v>
      </c>
      <c r="P23" s="155">
        <f t="shared" si="30"/>
        <v>0</v>
      </c>
      <c r="Q23" s="156">
        <f t="shared" si="31"/>
        <v>80</v>
      </c>
      <c r="R23" s="157">
        <f t="shared" si="32"/>
        <v>25.828982923423624</v>
      </c>
      <c r="S23" s="142">
        <f t="shared" si="33"/>
        <v>19</v>
      </c>
      <c r="T23" s="142">
        <f t="shared" si="34"/>
        <v>515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209</v>
      </c>
      <c r="Z23" t="s">
        <v>146</v>
      </c>
      <c r="AA23" t="s">
        <v>48</v>
      </c>
      <c r="AB23">
        <v>534</v>
      </c>
      <c r="AC23" s="1">
        <v>5690.5140000000001</v>
      </c>
      <c r="AD23" s="1">
        <v>2344.973</v>
      </c>
      <c r="AE23" s="28">
        <v>2.427</v>
      </c>
      <c r="AF23">
        <v>2.4</v>
      </c>
      <c r="AG23">
        <v>11.839</v>
      </c>
      <c r="AH23">
        <v>405.08185900000001</v>
      </c>
      <c r="AI23">
        <v>3.8582719999999999</v>
      </c>
      <c r="AJ23">
        <v>180.908524</v>
      </c>
      <c r="AK23">
        <v>1129</v>
      </c>
      <c r="AL23">
        <v>19</v>
      </c>
      <c r="AM23">
        <v>515</v>
      </c>
      <c r="AN23">
        <v>80</v>
      </c>
      <c r="AO23">
        <v>14.047812</v>
      </c>
      <c r="AP23">
        <v>5216.6000000000004</v>
      </c>
      <c r="AQ23">
        <v>0</v>
      </c>
      <c r="AR23">
        <v>205</v>
      </c>
      <c r="AS23">
        <v>127425</v>
      </c>
      <c r="AT23">
        <v>0.33400000000000002</v>
      </c>
      <c r="AU23">
        <v>9.0500000000000007</v>
      </c>
      <c r="AV23">
        <v>50108</v>
      </c>
      <c r="AW23">
        <v>0</v>
      </c>
      <c r="AX23" s="29">
        <v>0.59</v>
      </c>
      <c r="AY23">
        <v>1.01125</v>
      </c>
      <c r="AZ23" t="s">
        <v>71</v>
      </c>
      <c r="BA23" t="s">
        <v>188</v>
      </c>
      <c r="BB23">
        <v>3</v>
      </c>
      <c r="BC23" t="s">
        <v>424</v>
      </c>
      <c r="BD23">
        <v>13</v>
      </c>
      <c r="BE23">
        <v>104234.22</v>
      </c>
      <c r="BF23">
        <v>5.4593529840775902E-2</v>
      </c>
      <c r="BG23">
        <v>5.5207707051484631E-2</v>
      </c>
      <c r="BH23">
        <v>269546.6829999999</v>
      </c>
      <c r="BI23">
        <v>2.1111422840250652E-2</v>
      </c>
      <c r="BJ23">
        <v>2.1348926347203472E-2</v>
      </c>
      <c r="BK23">
        <v>1</v>
      </c>
      <c r="BL23" t="s">
        <v>71</v>
      </c>
      <c r="BM23">
        <v>0</v>
      </c>
      <c r="BN23" t="s">
        <v>337</v>
      </c>
    </row>
    <row r="24" spans="1:66">
      <c r="A24" s="137" t="str">
        <f t="shared" si="20"/>
        <v>해성운수</v>
      </c>
      <c r="B24" s="137" t="str">
        <f t="shared" si="1"/>
        <v>24</v>
      </c>
      <c r="C24" s="138" t="str">
        <f t="shared" si="21"/>
        <v>70바3893</v>
      </c>
      <c r="D24" s="112" t="str">
        <f t="shared" si="22"/>
        <v>대형</v>
      </c>
      <c r="E24" s="108" t="str">
        <f t="shared" si="16"/>
        <v>A</v>
      </c>
      <c r="F24" s="158">
        <f t="shared" si="17"/>
        <v>0.98652173913043495</v>
      </c>
      <c r="G24" s="159">
        <f t="shared" si="18"/>
        <v>2.2690000000000001</v>
      </c>
      <c r="H24" s="160">
        <f t="shared" si="19"/>
        <v>2.2999999999999998</v>
      </c>
      <c r="I24" s="161">
        <f t="shared" si="23"/>
        <v>5176.2700000000004</v>
      </c>
      <c r="J24" s="162">
        <f t="shared" si="24"/>
        <v>2.2528036120349031E-2</v>
      </c>
      <c r="K24" s="162">
        <f t="shared" si="25"/>
        <v>0.42852783945433115</v>
      </c>
      <c r="L24" s="162">
        <f t="shared" si="26"/>
        <v>0.19203016844175438</v>
      </c>
      <c r="M24" s="163">
        <f t="shared" si="27"/>
        <v>11.291</v>
      </c>
      <c r="N24" s="164">
        <f t="shared" si="28"/>
        <v>0.309</v>
      </c>
      <c r="O24" s="164">
        <f t="shared" si="29"/>
        <v>10.856999999999999</v>
      </c>
      <c r="P24" s="165">
        <f t="shared" si="30"/>
        <v>5.5E-2</v>
      </c>
      <c r="Q24" s="166">
        <f t="shared" si="31"/>
        <v>85</v>
      </c>
      <c r="R24" s="167">
        <f t="shared" si="32"/>
        <v>25.616248722780387</v>
      </c>
      <c r="S24" s="139">
        <f t="shared" si="33"/>
        <v>16</v>
      </c>
      <c r="T24" s="139">
        <f t="shared" si="34"/>
        <v>562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210</v>
      </c>
      <c r="Z24" t="s">
        <v>146</v>
      </c>
      <c r="AA24" t="s">
        <v>48</v>
      </c>
      <c r="AB24">
        <v>534</v>
      </c>
      <c r="AC24" s="1">
        <v>5176.2700000000004</v>
      </c>
      <c r="AD24" s="1">
        <v>2281.4140000000002</v>
      </c>
      <c r="AE24" s="28">
        <v>2.2690000000000001</v>
      </c>
      <c r="AF24">
        <v>2.2999999999999998</v>
      </c>
      <c r="AG24">
        <v>11.291</v>
      </c>
      <c r="AH24">
        <v>368.10629899999998</v>
      </c>
      <c r="AI24">
        <v>8.2927119999999999</v>
      </c>
      <c r="AJ24">
        <v>157.743797</v>
      </c>
      <c r="AK24">
        <v>994</v>
      </c>
      <c r="AL24">
        <v>16</v>
      </c>
      <c r="AM24">
        <v>562</v>
      </c>
      <c r="AN24">
        <v>85</v>
      </c>
      <c r="AO24">
        <v>14.061889000000001</v>
      </c>
      <c r="AP24">
        <v>3298</v>
      </c>
      <c r="AQ24">
        <v>3.3</v>
      </c>
      <c r="AR24">
        <v>146</v>
      </c>
      <c r="AS24">
        <v>111113</v>
      </c>
      <c r="AT24">
        <v>0.309</v>
      </c>
      <c r="AU24">
        <v>10.856999999999999</v>
      </c>
      <c r="AV24">
        <v>45217</v>
      </c>
      <c r="AW24">
        <v>0</v>
      </c>
      <c r="AX24" s="29">
        <v>0.54</v>
      </c>
      <c r="AY24">
        <v>0.98652173913043495</v>
      </c>
      <c r="AZ24" t="s">
        <v>66</v>
      </c>
      <c r="BA24" t="s">
        <v>188</v>
      </c>
      <c r="BB24">
        <v>3</v>
      </c>
      <c r="BC24" t="s">
        <v>383</v>
      </c>
      <c r="BD24">
        <v>10</v>
      </c>
      <c r="BE24">
        <v>104234.22</v>
      </c>
      <c r="BF24">
        <v>4.9659986902573838E-2</v>
      </c>
      <c r="BG24">
        <v>4.8990656644321763E-2</v>
      </c>
      <c r="BH24">
        <v>269546.6829999999</v>
      </c>
      <c r="BI24">
        <v>1.9203612310821877E-2</v>
      </c>
      <c r="BJ24">
        <v>1.894478101445863E-2</v>
      </c>
      <c r="BK24">
        <v>1</v>
      </c>
      <c r="BL24" t="s">
        <v>66</v>
      </c>
      <c r="BM24">
        <v>0</v>
      </c>
      <c r="BN24" t="s">
        <v>337</v>
      </c>
    </row>
    <row r="25" spans="1:66">
      <c r="A25" s="140" t="str">
        <f t="shared" si="20"/>
        <v>해성운수</v>
      </c>
      <c r="B25" s="140" t="str">
        <f t="shared" si="1"/>
        <v>24</v>
      </c>
      <c r="C25" s="141" t="str">
        <f t="shared" si="21"/>
        <v>71바5764</v>
      </c>
      <c r="D25" s="129" t="str">
        <f t="shared" si="22"/>
        <v>중형</v>
      </c>
      <c r="E25" s="125" t="str">
        <f t="shared" si="16"/>
        <v>A</v>
      </c>
      <c r="F25" s="148">
        <f t="shared" si="17"/>
        <v>0.99769230769230766</v>
      </c>
      <c r="G25" s="149">
        <f t="shared" si="18"/>
        <v>2.5939999999999999</v>
      </c>
      <c r="H25" s="150">
        <f t="shared" si="19"/>
        <v>2.6</v>
      </c>
      <c r="I25" s="151">
        <f t="shared" si="23"/>
        <v>3959.7950000000001</v>
      </c>
      <c r="J25" s="152">
        <f t="shared" si="24"/>
        <v>1.118809064673223E-2</v>
      </c>
      <c r="K25" s="152">
        <f t="shared" si="25"/>
        <v>0.45707653528959552</v>
      </c>
      <c r="L25" s="152">
        <f t="shared" si="26"/>
        <v>0.25935686064556374</v>
      </c>
      <c r="M25" s="153">
        <f t="shared" si="27"/>
        <v>12.212</v>
      </c>
      <c r="N25" s="154">
        <f t="shared" si="28"/>
        <v>0.379</v>
      </c>
      <c r="O25" s="154">
        <f t="shared" si="29"/>
        <v>15.329000000000001</v>
      </c>
      <c r="P25" s="155">
        <f t="shared" si="30"/>
        <v>2.54</v>
      </c>
      <c r="Q25" s="156">
        <f t="shared" si="31"/>
        <v>90</v>
      </c>
      <c r="R25" s="157">
        <f t="shared" si="32"/>
        <v>26.364156749790581</v>
      </c>
      <c r="S25" s="142">
        <f t="shared" si="33"/>
        <v>15</v>
      </c>
      <c r="T25" s="142">
        <f t="shared" si="34"/>
        <v>607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211</v>
      </c>
      <c r="Z25" s="4" t="s">
        <v>181</v>
      </c>
      <c r="AA25" s="4" t="s">
        <v>48</v>
      </c>
      <c r="AB25" s="4">
        <v>534</v>
      </c>
      <c r="AC25" s="4">
        <v>3959.7950000000001</v>
      </c>
      <c r="AD25" s="4">
        <v>1526.56</v>
      </c>
      <c r="AE25" s="4">
        <v>2.5939999999999999</v>
      </c>
      <c r="AF25" s="4">
        <v>2.6</v>
      </c>
      <c r="AG25" s="4">
        <v>12.212</v>
      </c>
      <c r="AH25" s="4">
        <v>282.46410400000002</v>
      </c>
      <c r="AI25" s="4">
        <v>3.160234</v>
      </c>
      <c r="AJ25" s="4">
        <v>129.10771399999999</v>
      </c>
      <c r="AK25" s="4">
        <v>1027</v>
      </c>
      <c r="AL25" s="4">
        <v>15</v>
      </c>
      <c r="AM25" s="4">
        <v>607</v>
      </c>
      <c r="AN25" s="4">
        <v>90</v>
      </c>
      <c r="AO25" s="4">
        <v>14.018753999999999</v>
      </c>
      <c r="AP25" s="4">
        <v>4541.7</v>
      </c>
      <c r="AQ25" s="4">
        <v>152.4</v>
      </c>
      <c r="AR25" s="4">
        <v>115</v>
      </c>
      <c r="AS25" s="4">
        <v>102480</v>
      </c>
      <c r="AT25" s="4">
        <v>0.379</v>
      </c>
      <c r="AU25" s="4">
        <v>15.329000000000001</v>
      </c>
      <c r="AV25" s="4">
        <v>35611</v>
      </c>
      <c r="AW25" s="4">
        <v>0</v>
      </c>
      <c r="AX25" s="30">
        <v>0.63</v>
      </c>
      <c r="AY25">
        <v>0.99769230769230766</v>
      </c>
      <c r="AZ25" t="s">
        <v>66</v>
      </c>
      <c r="BA25" t="s">
        <v>188</v>
      </c>
      <c r="BB25">
        <v>1</v>
      </c>
      <c r="BC25" t="s">
        <v>370</v>
      </c>
      <c r="BD25">
        <v>17</v>
      </c>
      <c r="BE25">
        <v>104234.22</v>
      </c>
      <c r="BF25">
        <v>3.7989395421196608E-2</v>
      </c>
      <c r="BG25">
        <v>3.7901727585609231E-2</v>
      </c>
      <c r="BH25">
        <v>269546.6829999999</v>
      </c>
      <c r="BI25">
        <v>1.4690572170758271E-2</v>
      </c>
      <c r="BJ25">
        <v>1.4656670850364213E-2</v>
      </c>
      <c r="BK25">
        <v>1</v>
      </c>
      <c r="BL25" t="s">
        <v>71</v>
      </c>
      <c r="BM25">
        <v>-1</v>
      </c>
      <c r="BN25" t="s">
        <v>425</v>
      </c>
    </row>
    <row r="26" spans="1:66">
      <c r="A26" s="137" t="str">
        <f t="shared" si="20"/>
        <v>해성운수</v>
      </c>
      <c r="B26" s="137" t="str">
        <f t="shared" si="1"/>
        <v>514-1</v>
      </c>
      <c r="C26" s="138" t="str">
        <f t="shared" si="21"/>
        <v>71바5751</v>
      </c>
      <c r="D26" s="112" t="str">
        <f t="shared" si="22"/>
        <v>중형</v>
      </c>
      <c r="E26" s="108" t="str">
        <f t="shared" si="16"/>
        <v>D</v>
      </c>
      <c r="F26" s="158">
        <f t="shared" si="17"/>
        <v>0.81137931034482769</v>
      </c>
      <c r="G26" s="159">
        <f t="shared" si="18"/>
        <v>2.3530000000000002</v>
      </c>
      <c r="H26" s="160">
        <f t="shared" si="19"/>
        <v>2.9</v>
      </c>
      <c r="I26" s="161">
        <f t="shared" si="23"/>
        <v>1775.624</v>
      </c>
      <c r="J26" s="162">
        <f t="shared" si="24"/>
        <v>2.863451687827279E-2</v>
      </c>
      <c r="K26" s="162">
        <f t="shared" si="25"/>
        <v>0.40016240932693364</v>
      </c>
      <c r="L26" s="162">
        <f t="shared" si="26"/>
        <v>0.18697652205647142</v>
      </c>
      <c r="M26" s="163">
        <f t="shared" si="27"/>
        <v>9.2739999999999991</v>
      </c>
      <c r="N26" s="164">
        <f t="shared" si="28"/>
        <v>0</v>
      </c>
      <c r="O26" s="164">
        <f t="shared" si="29"/>
        <v>5.5759999999999996</v>
      </c>
      <c r="P26" s="165">
        <f t="shared" si="30"/>
        <v>0</v>
      </c>
      <c r="Q26" s="166">
        <f t="shared" si="31"/>
        <v>72</v>
      </c>
      <c r="R26" s="167">
        <f t="shared" si="32"/>
        <v>21.272513010458983</v>
      </c>
      <c r="S26" s="139">
        <f t="shared" si="33"/>
        <v>0</v>
      </c>
      <c r="T26" s="139">
        <f t="shared" si="34"/>
        <v>99</v>
      </c>
      <c r="U26" t="s">
        <v>118</v>
      </c>
      <c r="V26" s="5" t="s">
        <v>120</v>
      </c>
      <c r="W26" t="s">
        <v>118</v>
      </c>
      <c r="X26" s="5" t="s">
        <v>120</v>
      </c>
      <c r="Y26" t="s">
        <v>610</v>
      </c>
      <c r="Z26" t="s">
        <v>181</v>
      </c>
      <c r="AA26" t="s">
        <v>48</v>
      </c>
      <c r="AB26">
        <v>534</v>
      </c>
      <c r="AC26" s="1">
        <v>1775.624</v>
      </c>
      <c r="AD26" s="1">
        <v>754.65200000000004</v>
      </c>
      <c r="AE26" s="28">
        <v>2.3530000000000002</v>
      </c>
      <c r="AF26">
        <v>2.9</v>
      </c>
      <c r="AG26">
        <v>9.2739999999999991</v>
      </c>
      <c r="AH26">
        <v>146.13077000000001</v>
      </c>
      <c r="AI26">
        <v>4.1843839999999997</v>
      </c>
      <c r="AJ26">
        <v>58.476041000000002</v>
      </c>
      <c r="AK26">
        <v>332</v>
      </c>
      <c r="AL26">
        <v>0</v>
      </c>
      <c r="AM26">
        <v>99</v>
      </c>
      <c r="AN26">
        <v>72</v>
      </c>
      <c r="AO26">
        <v>12.150924</v>
      </c>
      <c r="AP26">
        <v>180.9</v>
      </c>
      <c r="AQ26">
        <v>0</v>
      </c>
      <c r="AR26">
        <v>32</v>
      </c>
      <c r="AS26">
        <v>11385</v>
      </c>
      <c r="AT26">
        <v>0</v>
      </c>
      <c r="AU26">
        <v>5.5759999999999996</v>
      </c>
      <c r="AV26">
        <v>15203</v>
      </c>
      <c r="AW26">
        <v>0</v>
      </c>
      <c r="AX26" s="29">
        <v>0.6</v>
      </c>
      <c r="AY26">
        <v>0.81137931034482769</v>
      </c>
      <c r="AZ26" t="s">
        <v>67</v>
      </c>
      <c r="BA26" t="s">
        <v>346</v>
      </c>
      <c r="BB26">
        <v>2</v>
      </c>
      <c r="BC26" t="s">
        <v>349</v>
      </c>
      <c r="BD26">
        <v>13</v>
      </c>
      <c r="BE26">
        <v>37458.279000000002</v>
      </c>
      <c r="BF26">
        <v>4.7402711694255889E-2</v>
      </c>
      <c r="BG26">
        <v>3.8461579522960039E-2</v>
      </c>
      <c r="BH26">
        <v>269546.6829999999</v>
      </c>
      <c r="BI26">
        <v>6.5874451884833643E-3</v>
      </c>
      <c r="BJ26">
        <v>5.3449167339659851E-3</v>
      </c>
      <c r="BK26">
        <v>1</v>
      </c>
      <c r="BL26" t="s">
        <v>185</v>
      </c>
      <c r="BM26" t="s">
        <v>186</v>
      </c>
      <c r="BN26" t="s">
        <v>185</v>
      </c>
    </row>
    <row r="27" spans="1:66">
      <c r="A27" s="140" t="str">
        <f t="shared" si="20"/>
        <v>해성운수</v>
      </c>
      <c r="B27" s="140" t="str">
        <f t="shared" si="1"/>
        <v>514-1</v>
      </c>
      <c r="C27" s="141" t="str">
        <f t="shared" si="21"/>
        <v>71바5753</v>
      </c>
      <c r="D27" s="129" t="str">
        <f t="shared" si="22"/>
        <v>중형</v>
      </c>
      <c r="E27" s="125" t="str">
        <f t="shared" si="16"/>
        <v>F</v>
      </c>
      <c r="F27" s="148">
        <f t="shared" si="17"/>
        <v>0.79892857142857154</v>
      </c>
      <c r="G27" s="149">
        <f t="shared" si="18"/>
        <v>2.2370000000000001</v>
      </c>
      <c r="H27" s="150">
        <f t="shared" si="19"/>
        <v>2.8</v>
      </c>
      <c r="I27" s="151">
        <f t="shared" si="23"/>
        <v>4194.4639999999999</v>
      </c>
      <c r="J27" s="152">
        <f t="shared" si="24"/>
        <v>2.4318190178031326E-2</v>
      </c>
      <c r="K27" s="152">
        <f t="shared" si="25"/>
        <v>0.37009283318093755</v>
      </c>
      <c r="L27" s="152">
        <f t="shared" si="26"/>
        <v>0.11968156121974106</v>
      </c>
      <c r="M27" s="153">
        <f t="shared" si="27"/>
        <v>6.4420000000000002</v>
      </c>
      <c r="N27" s="154">
        <f t="shared" si="28"/>
        <v>0.14299999999999999</v>
      </c>
      <c r="O27" s="154">
        <f t="shared" si="29"/>
        <v>4.0289999999999999</v>
      </c>
      <c r="P27" s="155">
        <f t="shared" si="30"/>
        <v>0</v>
      </c>
      <c r="Q27" s="156">
        <f t="shared" si="31"/>
        <v>79</v>
      </c>
      <c r="R27" s="157">
        <f t="shared" si="32"/>
        <v>20.87771836062139</v>
      </c>
      <c r="S27" s="142">
        <f t="shared" si="33"/>
        <v>6</v>
      </c>
      <c r="T27" s="142">
        <f t="shared" si="34"/>
        <v>169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213</v>
      </c>
      <c r="Z27" s="4" t="s">
        <v>181</v>
      </c>
      <c r="AA27" s="4" t="s">
        <v>201</v>
      </c>
      <c r="AB27" s="4">
        <v>534</v>
      </c>
      <c r="AC27" s="4">
        <v>4194.4639999999999</v>
      </c>
      <c r="AD27" s="4">
        <v>1875.444</v>
      </c>
      <c r="AE27" s="4">
        <v>2.2370000000000001</v>
      </c>
      <c r="AF27" s="4">
        <v>2.8</v>
      </c>
      <c r="AG27" s="4">
        <v>6.4420000000000002</v>
      </c>
      <c r="AH27" s="4">
        <v>331.75347099999999</v>
      </c>
      <c r="AI27" s="4">
        <v>8.0676439999999996</v>
      </c>
      <c r="AJ27" s="4">
        <v>122.779582</v>
      </c>
      <c r="AK27" s="4">
        <v>502</v>
      </c>
      <c r="AL27" s="4">
        <v>6</v>
      </c>
      <c r="AM27" s="4">
        <v>169</v>
      </c>
      <c r="AN27" s="4">
        <v>79</v>
      </c>
      <c r="AO27" s="4">
        <v>12.643316</v>
      </c>
      <c r="AP27" s="4">
        <v>137.6</v>
      </c>
      <c r="AQ27" s="4">
        <v>0</v>
      </c>
      <c r="AR27" s="4">
        <v>66</v>
      </c>
      <c r="AS27" s="4">
        <v>23894</v>
      </c>
      <c r="AT27" s="4">
        <v>0.14299999999999999</v>
      </c>
      <c r="AU27" s="4">
        <v>4.0289999999999999</v>
      </c>
      <c r="AV27" s="4">
        <v>32250</v>
      </c>
      <c r="AW27" s="4">
        <v>0</v>
      </c>
      <c r="AX27" s="30">
        <v>0.48</v>
      </c>
      <c r="AY27">
        <v>0.79892857142857154</v>
      </c>
      <c r="AZ27" t="s">
        <v>70</v>
      </c>
      <c r="BA27" t="s">
        <v>346</v>
      </c>
      <c r="BB27">
        <v>1</v>
      </c>
      <c r="BC27" t="s">
        <v>347</v>
      </c>
      <c r="BD27">
        <v>12</v>
      </c>
      <c r="BE27">
        <v>37458.279000000002</v>
      </c>
      <c r="BF27">
        <v>0.11197695441373587</v>
      </c>
      <c r="BG27">
        <v>8.9461588222688279E-2</v>
      </c>
      <c r="BH27">
        <v>269546.6829999999</v>
      </c>
      <c r="BI27">
        <v>1.5561178321010916E-2</v>
      </c>
      <c r="BJ27">
        <v>1.2432269965750508E-2</v>
      </c>
      <c r="BK27">
        <v>1</v>
      </c>
      <c r="BL27" t="s">
        <v>67</v>
      </c>
      <c r="BM27">
        <v>-1</v>
      </c>
      <c r="BN27" t="s">
        <v>425</v>
      </c>
    </row>
    <row r="28" spans="1:66">
      <c r="A28" s="137" t="str">
        <f t="shared" si="20"/>
        <v>해성운수</v>
      </c>
      <c r="B28" s="137" t="str">
        <f t="shared" si="1"/>
        <v>514-1</v>
      </c>
      <c r="C28" s="138" t="str">
        <f t="shared" si="21"/>
        <v>71바5754</v>
      </c>
      <c r="D28" s="112" t="str">
        <f t="shared" si="22"/>
        <v>중형</v>
      </c>
      <c r="E28" s="108" t="str">
        <f t="shared" si="16"/>
        <v>F</v>
      </c>
      <c r="F28" s="158">
        <f t="shared" si="17"/>
        <v>0.73142857142857154</v>
      </c>
      <c r="G28" s="159">
        <f t="shared" si="18"/>
        <v>2.048</v>
      </c>
      <c r="H28" s="160">
        <f t="shared" si="19"/>
        <v>2.8</v>
      </c>
      <c r="I28" s="161">
        <f t="shared" si="23"/>
        <v>4331.0039999999999</v>
      </c>
      <c r="J28" s="162">
        <f t="shared" si="24"/>
        <v>2.2662205638145187E-2</v>
      </c>
      <c r="K28" s="162">
        <f t="shared" si="25"/>
        <v>0.39155194161698131</v>
      </c>
      <c r="L28" s="162">
        <f t="shared" si="26"/>
        <v>0.10505647189427671</v>
      </c>
      <c r="M28" s="163">
        <f t="shared" si="27"/>
        <v>7.8609999999999998</v>
      </c>
      <c r="N28" s="164">
        <f t="shared" si="28"/>
        <v>9.1999999999999998E-2</v>
      </c>
      <c r="O28" s="164">
        <f t="shared" si="29"/>
        <v>3.694</v>
      </c>
      <c r="P28" s="165">
        <f t="shared" si="30"/>
        <v>0</v>
      </c>
      <c r="Q28" s="166">
        <f t="shared" si="31"/>
        <v>79</v>
      </c>
      <c r="R28" s="167">
        <f t="shared" si="32"/>
        <v>21.58679956114889</v>
      </c>
      <c r="S28" s="139">
        <f t="shared" si="33"/>
        <v>4</v>
      </c>
      <c r="T28" s="139">
        <f t="shared" si="34"/>
        <v>160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214</v>
      </c>
      <c r="Z28" s="4" t="s">
        <v>181</v>
      </c>
      <c r="AA28" s="4" t="s">
        <v>201</v>
      </c>
      <c r="AB28" s="4">
        <v>534</v>
      </c>
      <c r="AC28" s="4">
        <v>4331.0039999999999</v>
      </c>
      <c r="AD28" s="4">
        <v>2114.567</v>
      </c>
      <c r="AE28" s="4">
        <v>2.048</v>
      </c>
      <c r="AF28" s="4">
        <v>2.8</v>
      </c>
      <c r="AG28" s="4">
        <v>7.8609999999999998</v>
      </c>
      <c r="AH28" s="4">
        <v>342.50068700000003</v>
      </c>
      <c r="AI28" s="4">
        <v>7.7618210000000003</v>
      </c>
      <c r="AJ28" s="4">
        <v>134.106809</v>
      </c>
      <c r="AK28" s="4">
        <v>455</v>
      </c>
      <c r="AL28" s="4">
        <v>4</v>
      </c>
      <c r="AM28" s="4">
        <v>160</v>
      </c>
      <c r="AN28" s="4">
        <v>79</v>
      </c>
      <c r="AO28" s="4">
        <v>12.645241</v>
      </c>
      <c r="AP28" s="4">
        <v>298.8</v>
      </c>
      <c r="AQ28" s="4">
        <v>0</v>
      </c>
      <c r="AR28" s="4">
        <v>77</v>
      </c>
      <c r="AS28" s="4">
        <v>28746</v>
      </c>
      <c r="AT28" s="4">
        <v>9.1999999999999998E-2</v>
      </c>
      <c r="AU28" s="4">
        <v>3.694</v>
      </c>
      <c r="AV28" s="4">
        <v>32922</v>
      </c>
      <c r="AW28" s="4">
        <v>0</v>
      </c>
      <c r="AX28" s="30">
        <v>0.47</v>
      </c>
      <c r="AY28">
        <v>0.73142857142857154</v>
      </c>
      <c r="AZ28" t="s">
        <v>70</v>
      </c>
      <c r="BA28" t="s">
        <v>346</v>
      </c>
      <c r="BB28">
        <v>3</v>
      </c>
      <c r="BC28" t="s">
        <v>504</v>
      </c>
      <c r="BD28">
        <v>7</v>
      </c>
      <c r="BE28">
        <v>37458.279000000002</v>
      </c>
      <c r="BF28">
        <v>0.11562207649742796</v>
      </c>
      <c r="BG28">
        <v>8.4569290238118752E-2</v>
      </c>
      <c r="BH28">
        <v>269546.6829999999</v>
      </c>
      <c r="BI28">
        <v>1.6067732504799554E-2</v>
      </c>
      <c r="BJ28">
        <v>1.1752398632081962E-2</v>
      </c>
      <c r="BK28">
        <v>1</v>
      </c>
      <c r="BL28" t="s">
        <v>70</v>
      </c>
      <c r="BM28">
        <v>0</v>
      </c>
      <c r="BN28" t="s">
        <v>337</v>
      </c>
    </row>
    <row r="29" spans="1:66">
      <c r="A29" s="140" t="str">
        <f t="shared" si="20"/>
        <v>해성운수</v>
      </c>
      <c r="B29" s="140" t="str">
        <f t="shared" si="1"/>
        <v>514-1</v>
      </c>
      <c r="C29" s="141" t="str">
        <f t="shared" si="21"/>
        <v>71바5760</v>
      </c>
      <c r="D29" s="129" t="str">
        <f t="shared" si="22"/>
        <v>중형</v>
      </c>
      <c r="E29" s="125" t="str">
        <f t="shared" si="16"/>
        <v>B</v>
      </c>
      <c r="F29" s="148">
        <f t="shared" si="17"/>
        <v>0.92296296296296287</v>
      </c>
      <c r="G29" s="149">
        <f t="shared" si="18"/>
        <v>2.492</v>
      </c>
      <c r="H29" s="150">
        <f t="shared" si="19"/>
        <v>2.7</v>
      </c>
      <c r="I29" s="151">
        <f t="shared" si="23"/>
        <v>4163.7669999999998</v>
      </c>
      <c r="J29" s="152">
        <f t="shared" si="24"/>
        <v>2.1786751006860162E-2</v>
      </c>
      <c r="K29" s="152">
        <f t="shared" si="25"/>
        <v>0.39502412818401711</v>
      </c>
      <c r="L29" s="152">
        <f t="shared" si="26"/>
        <v>0.15466763630145491</v>
      </c>
      <c r="M29" s="153">
        <f t="shared" si="27"/>
        <v>9.5649999999999995</v>
      </c>
      <c r="N29" s="154">
        <f t="shared" si="28"/>
        <v>2.4E-2</v>
      </c>
      <c r="O29" s="154">
        <f t="shared" si="29"/>
        <v>3.915</v>
      </c>
      <c r="P29" s="155">
        <f t="shared" si="30"/>
        <v>0.17833333333333332</v>
      </c>
      <c r="Q29" s="156">
        <f t="shared" si="31"/>
        <v>84</v>
      </c>
      <c r="R29" s="157">
        <f t="shared" si="32"/>
        <v>21.500846139721187</v>
      </c>
      <c r="S29" s="142">
        <f t="shared" si="33"/>
        <v>1</v>
      </c>
      <c r="T29" s="142">
        <f t="shared" si="34"/>
        <v>163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215</v>
      </c>
      <c r="Z29" t="s">
        <v>181</v>
      </c>
      <c r="AA29" t="s">
        <v>48</v>
      </c>
      <c r="AB29">
        <v>534</v>
      </c>
      <c r="AC29" s="1">
        <v>4163.7669999999998</v>
      </c>
      <c r="AD29" s="1">
        <v>1670.741</v>
      </c>
      <c r="AE29" s="28">
        <v>2.492</v>
      </c>
      <c r="AF29">
        <v>2.7</v>
      </c>
      <c r="AG29">
        <v>9.5649999999999995</v>
      </c>
      <c r="AH29">
        <v>332.063739</v>
      </c>
      <c r="AI29">
        <v>7.2345899999999999</v>
      </c>
      <c r="AJ29">
        <v>131.17318900000001</v>
      </c>
      <c r="AK29">
        <v>644</v>
      </c>
      <c r="AL29">
        <v>1</v>
      </c>
      <c r="AM29">
        <v>163</v>
      </c>
      <c r="AN29">
        <v>84</v>
      </c>
      <c r="AO29">
        <v>12.539059</v>
      </c>
      <c r="AP29">
        <v>609.1</v>
      </c>
      <c r="AQ29">
        <v>10.7</v>
      </c>
      <c r="AR29">
        <v>60</v>
      </c>
      <c r="AS29">
        <v>31170</v>
      </c>
      <c r="AT29">
        <v>2.4E-2</v>
      </c>
      <c r="AU29">
        <v>3.915</v>
      </c>
      <c r="AV29">
        <v>37374</v>
      </c>
      <c r="AW29">
        <v>0</v>
      </c>
      <c r="AX29" s="29">
        <v>0.64</v>
      </c>
      <c r="AY29">
        <v>0.92296296296296287</v>
      </c>
      <c r="AZ29" t="s">
        <v>68</v>
      </c>
      <c r="BA29" t="s">
        <v>346</v>
      </c>
      <c r="BB29">
        <v>1</v>
      </c>
      <c r="BC29" t="s">
        <v>374</v>
      </c>
      <c r="BD29">
        <v>11</v>
      </c>
      <c r="BE29">
        <v>37458.279000000002</v>
      </c>
      <c r="BF29">
        <v>0.1111574560059206</v>
      </c>
      <c r="BG29">
        <v>0.10259421495064967</v>
      </c>
      <c r="BH29">
        <v>269546.6829999999</v>
      </c>
      <c r="BI29">
        <v>1.5447294523004765E-2</v>
      </c>
      <c r="BJ29">
        <v>1.4257280722714026E-2</v>
      </c>
      <c r="BK29">
        <v>1</v>
      </c>
      <c r="BL29" t="s">
        <v>68</v>
      </c>
      <c r="BM29">
        <v>0</v>
      </c>
      <c r="BN29" t="s">
        <v>337</v>
      </c>
    </row>
    <row r="30" spans="1:66">
      <c r="A30" s="137" t="str">
        <f t="shared" si="20"/>
        <v>해성운수</v>
      </c>
      <c r="B30" s="137" t="str">
        <f t="shared" si="1"/>
        <v>514-1</v>
      </c>
      <c r="C30" s="138" t="str">
        <f t="shared" si="21"/>
        <v>71바5763</v>
      </c>
      <c r="D30" s="112" t="str">
        <f t="shared" si="22"/>
        <v>중형</v>
      </c>
      <c r="E30" s="108" t="str">
        <f t="shared" si="16"/>
        <v>F</v>
      </c>
      <c r="F30" s="158">
        <f t="shared" si="17"/>
        <v>0.76777777777777767</v>
      </c>
      <c r="G30" s="159">
        <f t="shared" si="18"/>
        <v>2.073</v>
      </c>
      <c r="H30" s="160">
        <f t="shared" si="19"/>
        <v>2.7</v>
      </c>
      <c r="I30" s="161">
        <f t="shared" si="23"/>
        <v>3670.1680000000001</v>
      </c>
      <c r="J30" s="162">
        <f t="shared" si="24"/>
        <v>2.8043349159881895E-2</v>
      </c>
      <c r="K30" s="162">
        <f t="shared" si="25"/>
        <v>0.39855865084143149</v>
      </c>
      <c r="L30" s="162">
        <f t="shared" si="26"/>
        <v>7.3021180501818994E-2</v>
      </c>
      <c r="M30" s="163">
        <f t="shared" si="27"/>
        <v>10.817</v>
      </c>
      <c r="N30" s="164">
        <f t="shared" si="28"/>
        <v>2.7E-2</v>
      </c>
      <c r="O30" s="164">
        <f t="shared" si="29"/>
        <v>2.9430000000000001</v>
      </c>
      <c r="P30" s="165">
        <f t="shared" si="30"/>
        <v>0</v>
      </c>
      <c r="Q30" s="166">
        <f t="shared" si="31"/>
        <v>66</v>
      </c>
      <c r="R30" s="167">
        <f t="shared" si="32"/>
        <v>21.228701855414094</v>
      </c>
      <c r="S30" s="139">
        <f t="shared" si="33"/>
        <v>1</v>
      </c>
      <c r="T30" s="139">
        <f t="shared" si="34"/>
        <v>108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216</v>
      </c>
      <c r="Z30" s="4" t="s">
        <v>181</v>
      </c>
      <c r="AA30" s="4" t="s">
        <v>48</v>
      </c>
      <c r="AB30" s="4">
        <v>534</v>
      </c>
      <c r="AC30" s="4">
        <v>3670.1680000000001</v>
      </c>
      <c r="AD30" s="4">
        <v>1770.32</v>
      </c>
      <c r="AE30" s="4">
        <v>2.073</v>
      </c>
      <c r="AF30" s="4">
        <v>2.7</v>
      </c>
      <c r="AG30" s="4">
        <v>10.817</v>
      </c>
      <c r="AH30" s="4">
        <v>301.51320199999998</v>
      </c>
      <c r="AI30" s="4">
        <v>8.4554399999999994</v>
      </c>
      <c r="AJ30" s="4">
        <v>120.17069499999999</v>
      </c>
      <c r="AK30" s="4">
        <v>268</v>
      </c>
      <c r="AL30" s="4">
        <v>1</v>
      </c>
      <c r="AM30" s="4">
        <v>108</v>
      </c>
      <c r="AN30" s="4">
        <v>66</v>
      </c>
      <c r="AO30" s="4">
        <v>12.172495</v>
      </c>
      <c r="AP30" s="4">
        <v>14.7</v>
      </c>
      <c r="AQ30" s="4">
        <v>0</v>
      </c>
      <c r="AR30" s="4">
        <v>72</v>
      </c>
      <c r="AS30" s="4">
        <v>24583</v>
      </c>
      <c r="AT30" s="4">
        <v>2.7E-2</v>
      </c>
      <c r="AU30" s="4">
        <v>2.9430000000000001</v>
      </c>
      <c r="AV30" s="4">
        <v>0</v>
      </c>
      <c r="AW30" s="4">
        <v>0</v>
      </c>
      <c r="AX30" s="30">
        <v>0.57999999999999996</v>
      </c>
      <c r="AY30">
        <v>0.76777777777777767</v>
      </c>
      <c r="AZ30" t="s">
        <v>70</v>
      </c>
      <c r="BA30" t="s">
        <v>346</v>
      </c>
      <c r="BB30">
        <v>2</v>
      </c>
      <c r="BC30" t="s">
        <v>456</v>
      </c>
      <c r="BD30">
        <v>1</v>
      </c>
      <c r="BE30">
        <v>37458.279000000002</v>
      </c>
      <c r="BF30">
        <v>9.7980155468434624E-2</v>
      </c>
      <c r="BG30">
        <v>7.52269860318759E-2</v>
      </c>
      <c r="BH30">
        <v>269546.6829999999</v>
      </c>
      <c r="BI30">
        <v>1.3616075550074573E-2</v>
      </c>
      <c r="BJ30">
        <v>1.0454120227890587E-2</v>
      </c>
      <c r="BK30">
        <v>1</v>
      </c>
      <c r="BL30" t="s">
        <v>70</v>
      </c>
      <c r="BM30">
        <v>0</v>
      </c>
      <c r="BN30" t="s">
        <v>337</v>
      </c>
    </row>
    <row r="31" spans="1:66">
      <c r="A31" s="140" t="str">
        <f t="shared" si="20"/>
        <v>해성운수</v>
      </c>
      <c r="B31" s="140" t="str">
        <f t="shared" si="1"/>
        <v>514-1</v>
      </c>
      <c r="C31" s="141" t="str">
        <f t="shared" si="21"/>
        <v>71바5768</v>
      </c>
      <c r="D31" s="129" t="str">
        <f t="shared" si="22"/>
        <v>중형</v>
      </c>
      <c r="E31" s="125" t="str">
        <f t="shared" si="16"/>
        <v>C</v>
      </c>
      <c r="F31" s="148">
        <f t="shared" si="17"/>
        <v>0.85071428571428576</v>
      </c>
      <c r="G31" s="149">
        <f t="shared" si="18"/>
        <v>2.3820000000000001</v>
      </c>
      <c r="H31" s="150">
        <f t="shared" si="19"/>
        <v>2.8</v>
      </c>
      <c r="I31" s="151">
        <f t="shared" si="23"/>
        <v>3337.1959999999999</v>
      </c>
      <c r="J31" s="152">
        <f t="shared" si="24"/>
        <v>1.9565053040860134E-2</v>
      </c>
      <c r="K31" s="152">
        <f t="shared" si="25"/>
        <v>0.40836249910649447</v>
      </c>
      <c r="L31" s="152">
        <f t="shared" si="26"/>
        <v>0.25620311183400674</v>
      </c>
      <c r="M31" s="153">
        <f t="shared" si="27"/>
        <v>10.839</v>
      </c>
      <c r="N31" s="154">
        <f t="shared" si="28"/>
        <v>0.03</v>
      </c>
      <c r="O31" s="154">
        <f t="shared" si="29"/>
        <v>5.3940000000000001</v>
      </c>
      <c r="P31" s="155">
        <f t="shared" si="30"/>
        <v>0</v>
      </c>
      <c r="Q31" s="156">
        <f t="shared" si="31"/>
        <v>81</v>
      </c>
      <c r="R31" s="157">
        <f t="shared" si="32"/>
        <v>21.462971034299258</v>
      </c>
      <c r="S31" s="142">
        <f t="shared" si="33"/>
        <v>1</v>
      </c>
      <c r="T31" s="142">
        <f t="shared" si="34"/>
        <v>180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611</v>
      </c>
      <c r="Z31" s="4" t="s">
        <v>181</v>
      </c>
      <c r="AA31" s="4" t="s">
        <v>48</v>
      </c>
      <c r="AB31" s="4">
        <v>534</v>
      </c>
      <c r="AC31" s="4">
        <v>3337.1959999999999</v>
      </c>
      <c r="AD31" s="4">
        <v>1400.8589999999999</v>
      </c>
      <c r="AE31" s="4">
        <v>2.3820000000000001</v>
      </c>
      <c r="AF31" s="4">
        <v>2.8</v>
      </c>
      <c r="AG31" s="4">
        <v>10.839</v>
      </c>
      <c r="AH31" s="4">
        <v>271.79461199999997</v>
      </c>
      <c r="AI31" s="4">
        <v>5.3176759999999996</v>
      </c>
      <c r="AJ31" s="4">
        <v>110.99072700000001</v>
      </c>
      <c r="AK31" s="4">
        <v>855</v>
      </c>
      <c r="AL31" s="4">
        <v>1</v>
      </c>
      <c r="AM31" s="4">
        <v>180</v>
      </c>
      <c r="AN31" s="4">
        <v>81</v>
      </c>
      <c r="AO31" s="4">
        <v>12.278373999999999</v>
      </c>
      <c r="AP31" s="4">
        <v>265.8</v>
      </c>
      <c r="AQ31" s="4">
        <v>0</v>
      </c>
      <c r="AR31" s="4">
        <v>49</v>
      </c>
      <c r="AS31" s="4">
        <v>19672</v>
      </c>
      <c r="AT31" s="4">
        <v>0.03</v>
      </c>
      <c r="AU31" s="4">
        <v>5.3940000000000001</v>
      </c>
      <c r="AV31" s="4">
        <v>27277</v>
      </c>
      <c r="AW31" s="4">
        <v>0</v>
      </c>
      <c r="AX31" s="4">
        <v>0.66</v>
      </c>
      <c r="AY31">
        <v>0.85071428571428576</v>
      </c>
      <c r="AZ31" t="s">
        <v>69</v>
      </c>
      <c r="BA31" t="s">
        <v>346</v>
      </c>
      <c r="BB31">
        <v>2</v>
      </c>
      <c r="BC31" t="s">
        <v>482</v>
      </c>
      <c r="BD31">
        <v>7</v>
      </c>
      <c r="BE31">
        <v>37458.279000000002</v>
      </c>
      <c r="BF31">
        <v>8.9091012430122588E-2</v>
      </c>
      <c r="BG31">
        <v>7.5790997003054292E-2</v>
      </c>
      <c r="BH31">
        <v>269546.6829999999</v>
      </c>
      <c r="BI31">
        <v>1.2380771905102617E-2</v>
      </c>
      <c r="BJ31">
        <v>1.0532499527840869E-2</v>
      </c>
      <c r="BK31">
        <v>2</v>
      </c>
      <c r="BL31" t="s">
        <v>185</v>
      </c>
      <c r="BM31" t="s">
        <v>186</v>
      </c>
      <c r="BN31" t="s">
        <v>185</v>
      </c>
    </row>
    <row r="32" spans="1:66">
      <c r="A32" s="137" t="str">
        <f t="shared" si="20"/>
        <v>해성운수</v>
      </c>
      <c r="B32" s="137" t="str">
        <f t="shared" si="1"/>
        <v>514-1</v>
      </c>
      <c r="C32" s="138" t="str">
        <f t="shared" si="21"/>
        <v>71바5780</v>
      </c>
      <c r="D32" s="112" t="str">
        <f t="shared" si="22"/>
        <v>중형</v>
      </c>
      <c r="E32" s="108" t="str">
        <f t="shared" si="16"/>
        <v>C</v>
      </c>
      <c r="F32" s="158">
        <f t="shared" si="17"/>
        <v>0.85071428571428576</v>
      </c>
      <c r="G32" s="159">
        <f t="shared" si="18"/>
        <v>2.3820000000000001</v>
      </c>
      <c r="H32" s="160">
        <f t="shared" si="19"/>
        <v>2.8</v>
      </c>
      <c r="I32" s="161">
        <f t="shared" si="23"/>
        <v>4291.2709999999997</v>
      </c>
      <c r="J32" s="162">
        <f t="shared" si="24"/>
        <v>1.9579495062738736E-3</v>
      </c>
      <c r="K32" s="162">
        <f t="shared" si="25"/>
        <v>0.36096533390125635</v>
      </c>
      <c r="L32" s="162">
        <f t="shared" si="26"/>
        <v>0.11441831569248366</v>
      </c>
      <c r="M32" s="163">
        <f t="shared" si="27"/>
        <v>7.806</v>
      </c>
      <c r="N32" s="164">
        <f t="shared" si="28"/>
        <v>2.3E-2</v>
      </c>
      <c r="O32" s="164">
        <f t="shared" si="29"/>
        <v>0.41899999999999998</v>
      </c>
      <c r="P32" s="165">
        <f t="shared" si="30"/>
        <v>0</v>
      </c>
      <c r="Q32" s="166">
        <f t="shared" si="31"/>
        <v>59</v>
      </c>
      <c r="R32" s="167">
        <f t="shared" si="32"/>
        <v>20.268840523044574</v>
      </c>
      <c r="S32" s="139">
        <f t="shared" si="33"/>
        <v>1</v>
      </c>
      <c r="T32" s="139">
        <f t="shared" si="34"/>
        <v>18</v>
      </c>
      <c r="U32" t="s">
        <v>118</v>
      </c>
      <c r="V32" s="5" t="s">
        <v>120</v>
      </c>
      <c r="W32" t="s">
        <v>118</v>
      </c>
      <c r="X32" s="5" t="s">
        <v>120</v>
      </c>
      <c r="Y32" t="s">
        <v>562</v>
      </c>
      <c r="Z32" t="s">
        <v>181</v>
      </c>
      <c r="AA32" t="s">
        <v>48</v>
      </c>
      <c r="AB32">
        <v>534</v>
      </c>
      <c r="AC32" s="1">
        <v>4291.2709999999997</v>
      </c>
      <c r="AD32" s="1">
        <v>1801.673</v>
      </c>
      <c r="AE32" s="28">
        <v>2.3820000000000001</v>
      </c>
      <c r="AF32">
        <v>2.8</v>
      </c>
      <c r="AG32">
        <v>7.806</v>
      </c>
      <c r="AH32">
        <v>332.326752</v>
      </c>
      <c r="AI32">
        <v>0.65067900000000001</v>
      </c>
      <c r="AJ32">
        <v>119.958437</v>
      </c>
      <c r="AK32">
        <v>491</v>
      </c>
      <c r="AL32">
        <v>1</v>
      </c>
      <c r="AM32">
        <v>18</v>
      </c>
      <c r="AN32">
        <v>59</v>
      </c>
      <c r="AO32">
        <v>12.912806</v>
      </c>
      <c r="AP32">
        <v>0</v>
      </c>
      <c r="AQ32">
        <v>0</v>
      </c>
      <c r="AR32">
        <v>1</v>
      </c>
      <c r="AS32">
        <v>45</v>
      </c>
      <c r="AT32">
        <v>2.3E-2</v>
      </c>
      <c r="AU32">
        <v>0.41899999999999998</v>
      </c>
      <c r="AV32">
        <v>32267</v>
      </c>
      <c r="AW32">
        <v>0</v>
      </c>
      <c r="AX32">
        <v>0.57999999999999996</v>
      </c>
      <c r="AY32">
        <v>0.85071428571428576</v>
      </c>
      <c r="AZ32" t="s">
        <v>69</v>
      </c>
      <c r="BA32" t="s">
        <v>346</v>
      </c>
      <c r="BB32">
        <v>2</v>
      </c>
      <c r="BC32" t="s">
        <v>482</v>
      </c>
      <c r="BD32">
        <v>3</v>
      </c>
      <c r="BE32">
        <v>37458.279000000002</v>
      </c>
      <c r="BF32">
        <v>0.11456134970856507</v>
      </c>
      <c r="BG32">
        <v>9.7458976787786436E-2</v>
      </c>
      <c r="BH32">
        <v>269546.6829999999</v>
      </c>
      <c r="BI32">
        <v>1.5920325756707609E-2</v>
      </c>
      <c r="BJ32">
        <v>1.3543648554456259E-2</v>
      </c>
      <c r="BK32">
        <v>2</v>
      </c>
      <c r="BL32" t="s">
        <v>67</v>
      </c>
      <c r="BM32">
        <v>1</v>
      </c>
      <c r="BN32" t="s">
        <v>371</v>
      </c>
    </row>
    <row r="33" spans="1:66">
      <c r="A33" s="140" t="str">
        <f t="shared" si="20"/>
        <v>해성운수</v>
      </c>
      <c r="B33" s="140" t="str">
        <f t="shared" si="1"/>
        <v>514-1</v>
      </c>
      <c r="C33" s="141" t="str">
        <f t="shared" si="21"/>
        <v>71바5788</v>
      </c>
      <c r="D33" s="129" t="str">
        <f t="shared" si="22"/>
        <v>중형</v>
      </c>
      <c r="E33" s="125" t="str">
        <f t="shared" si="16"/>
        <v>D</v>
      </c>
      <c r="F33" s="148">
        <f t="shared" si="17"/>
        <v>0.82034482758620697</v>
      </c>
      <c r="G33" s="149">
        <f t="shared" si="18"/>
        <v>2.379</v>
      </c>
      <c r="H33" s="150">
        <f t="shared" si="19"/>
        <v>2.9</v>
      </c>
      <c r="I33" s="151">
        <f t="shared" si="23"/>
        <v>4584.4210000000003</v>
      </c>
      <c r="J33" s="152">
        <f t="shared" si="24"/>
        <v>1.4315824739757633E-2</v>
      </c>
      <c r="K33" s="152">
        <f t="shared" si="25"/>
        <v>0.38069380398769814</v>
      </c>
      <c r="L33" s="152">
        <f t="shared" si="26"/>
        <v>0.18410176552284355</v>
      </c>
      <c r="M33" s="153">
        <f t="shared" si="27"/>
        <v>8.9930000000000003</v>
      </c>
      <c r="N33" s="154">
        <f t="shared" si="28"/>
        <v>0</v>
      </c>
      <c r="O33" s="154">
        <f t="shared" si="29"/>
        <v>5.17</v>
      </c>
      <c r="P33" s="155">
        <f t="shared" si="30"/>
        <v>0</v>
      </c>
      <c r="Q33" s="156">
        <f t="shared" si="31"/>
        <v>74</v>
      </c>
      <c r="R33" s="157">
        <f t="shared" si="32"/>
        <v>21.494998928490187</v>
      </c>
      <c r="S33" s="142">
        <f t="shared" si="33"/>
        <v>0</v>
      </c>
      <c r="T33" s="142">
        <f t="shared" si="34"/>
        <v>237</v>
      </c>
      <c r="U33" t="s">
        <v>118</v>
      </c>
      <c r="V33" t="s">
        <v>120</v>
      </c>
      <c r="W33" t="s">
        <v>118</v>
      </c>
      <c r="X33" s="4" t="s">
        <v>120</v>
      </c>
      <c r="Y33" s="4" t="s">
        <v>339</v>
      </c>
      <c r="Z33" s="4" t="s">
        <v>181</v>
      </c>
      <c r="AA33" s="4" t="s">
        <v>48</v>
      </c>
      <c r="AB33" s="4">
        <v>534</v>
      </c>
      <c r="AC33" s="4">
        <v>4584.4210000000003</v>
      </c>
      <c r="AD33" s="4">
        <v>1926.998</v>
      </c>
      <c r="AE33" s="4">
        <v>2.379</v>
      </c>
      <c r="AF33" s="4">
        <v>2.9</v>
      </c>
      <c r="AG33" s="4">
        <v>8.9930000000000003</v>
      </c>
      <c r="AH33" s="4">
        <v>352.53204699999998</v>
      </c>
      <c r="AI33" s="4">
        <v>5.0467870000000001</v>
      </c>
      <c r="AJ33" s="4">
        <v>134.20676599999999</v>
      </c>
      <c r="AK33" s="4">
        <v>844</v>
      </c>
      <c r="AL33" s="4">
        <v>0</v>
      </c>
      <c r="AM33" s="4">
        <v>237</v>
      </c>
      <c r="AN33" s="4">
        <v>74</v>
      </c>
      <c r="AO33" s="4">
        <v>13.004267</v>
      </c>
      <c r="AP33" s="4">
        <v>69.8</v>
      </c>
      <c r="AQ33" s="4">
        <v>0</v>
      </c>
      <c r="AR33" s="4">
        <v>30</v>
      </c>
      <c r="AS33" s="4">
        <v>11237</v>
      </c>
      <c r="AT33" s="4">
        <v>0</v>
      </c>
      <c r="AU33" s="4">
        <v>5.17</v>
      </c>
      <c r="AV33" s="4">
        <v>36242</v>
      </c>
      <c r="AW33" s="4">
        <v>0</v>
      </c>
      <c r="AX33" s="4">
        <v>0.59</v>
      </c>
      <c r="AY33">
        <v>0.82034482758620697</v>
      </c>
      <c r="AZ33" t="s">
        <v>67</v>
      </c>
      <c r="BA33" t="s">
        <v>346</v>
      </c>
      <c r="BB33">
        <v>1</v>
      </c>
      <c r="BC33" t="s">
        <v>348</v>
      </c>
      <c r="BD33">
        <v>5</v>
      </c>
      <c r="BE33">
        <v>37458.279000000002</v>
      </c>
      <c r="BF33">
        <v>0.12238738998126422</v>
      </c>
      <c r="BG33">
        <v>0.10039986233290607</v>
      </c>
      <c r="BH33">
        <v>269546.6829999999</v>
      </c>
      <c r="BI33">
        <v>1.7007892469594967E-2</v>
      </c>
      <c r="BJ33">
        <v>1.395233661557463E-2</v>
      </c>
      <c r="BK33">
        <v>1</v>
      </c>
      <c r="BL33" t="s">
        <v>67</v>
      </c>
      <c r="BM33">
        <v>0</v>
      </c>
      <c r="BN33" t="s">
        <v>337</v>
      </c>
    </row>
    <row r="34" spans="1:66">
      <c r="A34" s="137" t="str">
        <f t="shared" si="20"/>
        <v>해성운수</v>
      </c>
      <c r="B34" s="137" t="str">
        <f t="shared" si="1"/>
        <v>514-1</v>
      </c>
      <c r="C34" s="138" t="str">
        <f t="shared" si="21"/>
        <v>71바5819</v>
      </c>
      <c r="D34" s="112" t="str">
        <f t="shared" si="22"/>
        <v>중형</v>
      </c>
      <c r="E34" s="108" t="str">
        <f t="shared" si="16"/>
        <v>C</v>
      </c>
      <c r="F34" s="158">
        <f t="shared" si="17"/>
        <v>0.87107142857142861</v>
      </c>
      <c r="G34" s="159">
        <f t="shared" si="18"/>
        <v>2.4390000000000001</v>
      </c>
      <c r="H34" s="160">
        <f t="shared" si="19"/>
        <v>2.8</v>
      </c>
      <c r="I34" s="161">
        <f t="shared" si="23"/>
        <v>3603.5639999999999</v>
      </c>
      <c r="J34" s="162">
        <f t="shared" si="24"/>
        <v>1.3732665621042266E-2</v>
      </c>
      <c r="K34" s="162">
        <f t="shared" si="25"/>
        <v>0.38357516695433669</v>
      </c>
      <c r="L34" s="162">
        <f t="shared" si="26"/>
        <v>0.11655128089857708</v>
      </c>
      <c r="M34" s="163">
        <f t="shared" si="27"/>
        <v>9.2550000000000008</v>
      </c>
      <c r="N34" s="164">
        <f t="shared" si="28"/>
        <v>8.3000000000000004E-2</v>
      </c>
      <c r="O34" s="164">
        <f t="shared" si="29"/>
        <v>4.5789999999999997</v>
      </c>
      <c r="P34" s="165">
        <f t="shared" si="30"/>
        <v>0</v>
      </c>
      <c r="Q34" s="166">
        <f t="shared" si="31"/>
        <v>75</v>
      </c>
      <c r="R34" s="167">
        <f t="shared" si="32"/>
        <v>21.316996055287024</v>
      </c>
      <c r="S34" s="139">
        <f t="shared" si="33"/>
        <v>3</v>
      </c>
      <c r="T34" s="139">
        <f t="shared" si="34"/>
        <v>165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373</v>
      </c>
      <c r="Z34" s="4" t="s">
        <v>181</v>
      </c>
      <c r="AA34" s="4" t="s">
        <v>48</v>
      </c>
      <c r="AB34" s="4">
        <v>534</v>
      </c>
      <c r="AC34" s="4">
        <v>3603.5639999999999</v>
      </c>
      <c r="AD34" s="4">
        <v>1477.434</v>
      </c>
      <c r="AE34" s="4">
        <v>2.4390000000000001</v>
      </c>
      <c r="AF34" s="4">
        <v>2.8</v>
      </c>
      <c r="AG34" s="4">
        <v>9.2550000000000008</v>
      </c>
      <c r="AH34" s="4">
        <v>280.48567600000001</v>
      </c>
      <c r="AI34" s="4">
        <v>3.8518159999999999</v>
      </c>
      <c r="AJ34" s="4">
        <v>107.58734</v>
      </c>
      <c r="AK34" s="4">
        <v>420</v>
      </c>
      <c r="AL34" s="4">
        <v>3</v>
      </c>
      <c r="AM34" s="4">
        <v>165</v>
      </c>
      <c r="AN34" s="4">
        <v>75</v>
      </c>
      <c r="AO34" s="4">
        <v>12.847586</v>
      </c>
      <c r="AP34" s="4">
        <v>272.5</v>
      </c>
      <c r="AQ34" s="4">
        <v>0</v>
      </c>
      <c r="AR34" s="4">
        <v>32</v>
      </c>
      <c r="AS34" s="4">
        <v>11916</v>
      </c>
      <c r="AT34" s="4">
        <v>8.3000000000000004E-2</v>
      </c>
      <c r="AU34" s="4">
        <v>4.5789999999999997</v>
      </c>
      <c r="AV34" s="4">
        <v>31085</v>
      </c>
      <c r="AW34" s="4">
        <v>0</v>
      </c>
      <c r="AX34" s="4">
        <v>0.62</v>
      </c>
      <c r="AY34">
        <v>0.87107142857142861</v>
      </c>
      <c r="AZ34" t="s">
        <v>69</v>
      </c>
      <c r="BA34" t="s">
        <v>346</v>
      </c>
      <c r="BB34">
        <v>1</v>
      </c>
      <c r="BC34" t="s">
        <v>391</v>
      </c>
      <c r="BD34">
        <v>6</v>
      </c>
      <c r="BE34">
        <v>37458.279000000002</v>
      </c>
      <c r="BF34">
        <v>9.620207057563962E-2</v>
      </c>
      <c r="BG34">
        <v>8.3798875047851801E-2</v>
      </c>
      <c r="BH34">
        <v>269546.6829999999</v>
      </c>
      <c r="BI34">
        <v>1.3368979205728163E-2</v>
      </c>
      <c r="BJ34">
        <v>1.1645335815275354E-2</v>
      </c>
      <c r="BK34">
        <v>1</v>
      </c>
      <c r="BL34" t="s">
        <v>69</v>
      </c>
      <c r="BM34">
        <v>0</v>
      </c>
      <c r="BN34" t="s">
        <v>337</v>
      </c>
    </row>
    <row r="35" spans="1:66">
      <c r="A35" s="140" t="str">
        <f t="shared" si="20"/>
        <v>해성운수</v>
      </c>
      <c r="B35" s="140" t="str">
        <f t="shared" si="1"/>
        <v>514-1</v>
      </c>
      <c r="C35" s="141" t="str">
        <f t="shared" si="21"/>
        <v>74사1071</v>
      </c>
      <c r="D35" s="129" t="str">
        <f t="shared" si="22"/>
        <v>중형</v>
      </c>
      <c r="E35" s="125" t="str">
        <f t="shared" si="16"/>
        <v>S</v>
      </c>
      <c r="F35" s="148">
        <f t="shared" si="17"/>
        <v>1.0275000000000001</v>
      </c>
      <c r="G35" s="149">
        <f t="shared" si="18"/>
        <v>2.8769999999999998</v>
      </c>
      <c r="H35" s="150">
        <f t="shared" si="19"/>
        <v>2.8</v>
      </c>
      <c r="I35" s="151">
        <f t="shared" si="23"/>
        <v>3506.8</v>
      </c>
      <c r="J35" s="152">
        <f t="shared" si="24"/>
        <v>3.2522795371351373E-2</v>
      </c>
      <c r="K35" s="152">
        <f t="shared" si="25"/>
        <v>0.38987689352255578</v>
      </c>
      <c r="L35" s="152">
        <f t="shared" si="26"/>
        <v>0.18820577164366373</v>
      </c>
      <c r="M35" s="153">
        <f t="shared" si="27"/>
        <v>9.7910000000000004</v>
      </c>
      <c r="N35" s="154">
        <f t="shared" si="28"/>
        <v>2.9000000000000001E-2</v>
      </c>
      <c r="O35" s="154">
        <f t="shared" si="29"/>
        <v>2.5950000000000002</v>
      </c>
      <c r="P35" s="155">
        <f t="shared" si="30"/>
        <v>0</v>
      </c>
      <c r="Q35" s="156">
        <f t="shared" si="31"/>
        <v>81</v>
      </c>
      <c r="R35" s="157">
        <f t="shared" si="32"/>
        <v>21.467451779070068</v>
      </c>
      <c r="S35" s="142">
        <f t="shared" si="33"/>
        <v>1</v>
      </c>
      <c r="T35" s="142">
        <f t="shared" si="34"/>
        <v>91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217</v>
      </c>
      <c r="Z35" s="4" t="s">
        <v>181</v>
      </c>
      <c r="AA35" s="4" t="s">
        <v>48</v>
      </c>
      <c r="AB35" s="4">
        <v>534</v>
      </c>
      <c r="AC35" s="4">
        <v>3506.8</v>
      </c>
      <c r="AD35" s="4">
        <v>1219.069</v>
      </c>
      <c r="AE35" s="4">
        <v>2.8769999999999998</v>
      </c>
      <c r="AF35" s="4">
        <v>2.8</v>
      </c>
      <c r="AG35" s="4">
        <v>9.7910000000000004</v>
      </c>
      <c r="AH35" s="4">
        <v>282.81541900000002</v>
      </c>
      <c r="AI35" s="4">
        <v>9.1979480000000002</v>
      </c>
      <c r="AJ35" s="4">
        <v>110.26319700000001</v>
      </c>
      <c r="AK35" s="4">
        <v>660</v>
      </c>
      <c r="AL35" s="4">
        <v>1</v>
      </c>
      <c r="AM35" s="4">
        <v>91</v>
      </c>
      <c r="AN35" s="4">
        <v>81</v>
      </c>
      <c r="AO35" s="4">
        <v>12.399606</v>
      </c>
      <c r="AP35" s="4">
        <v>160.1</v>
      </c>
      <c r="AQ35" s="4">
        <v>0</v>
      </c>
      <c r="AR35" s="4">
        <v>46</v>
      </c>
      <c r="AS35" s="4">
        <v>21088</v>
      </c>
      <c r="AT35" s="4">
        <v>2.9000000000000001E-2</v>
      </c>
      <c r="AU35" s="4">
        <v>2.5950000000000002</v>
      </c>
      <c r="AV35" s="4">
        <v>25407</v>
      </c>
      <c r="AW35" s="4">
        <v>0</v>
      </c>
      <c r="AX35" s="4">
        <v>0.75</v>
      </c>
      <c r="AY35">
        <v>1.0275000000000001</v>
      </c>
      <c r="AZ35" t="s">
        <v>71</v>
      </c>
      <c r="BA35" t="s">
        <v>346</v>
      </c>
      <c r="BB35">
        <v>1</v>
      </c>
      <c r="BC35" t="s">
        <v>392</v>
      </c>
      <c r="BD35">
        <v>7</v>
      </c>
      <c r="BE35">
        <v>37458.279000000002</v>
      </c>
      <c r="BF35">
        <v>9.3618823224633468E-2</v>
      </c>
      <c r="BG35">
        <v>9.6193340863310897E-2</v>
      </c>
      <c r="BH35">
        <v>269546.6829999999</v>
      </c>
      <c r="BI35">
        <v>1.3009991297129046E-2</v>
      </c>
      <c r="BJ35">
        <v>1.3367766057800096E-2</v>
      </c>
      <c r="BK35">
        <v>1</v>
      </c>
      <c r="BL35" t="s">
        <v>71</v>
      </c>
      <c r="BM35">
        <v>0</v>
      </c>
      <c r="BN35" t="s">
        <v>337</v>
      </c>
    </row>
    <row r="36" spans="1:66">
      <c r="A36" s="137" t="str">
        <f t="shared" si="20"/>
        <v>해성운수</v>
      </c>
      <c r="B36" s="137" t="str">
        <f t="shared" si="1"/>
        <v>530</v>
      </c>
      <c r="C36" s="138" t="str">
        <f t="shared" si="21"/>
        <v>71바7074</v>
      </c>
      <c r="D36" s="112" t="str">
        <f t="shared" si="22"/>
        <v>중형</v>
      </c>
      <c r="E36" s="108" t="str">
        <f t="shared" si="16"/>
        <v>F</v>
      </c>
      <c r="F36" s="158">
        <f t="shared" si="17"/>
        <v>0.74785714285714289</v>
      </c>
      <c r="G36" s="159">
        <f t="shared" si="18"/>
        <v>2.0939999999999999</v>
      </c>
      <c r="H36" s="160">
        <f t="shared" si="19"/>
        <v>2.8</v>
      </c>
      <c r="I36" s="161">
        <f t="shared" si="23"/>
        <v>2628.5990000000002</v>
      </c>
      <c r="J36" s="162">
        <f t="shared" si="24"/>
        <v>3.7631824834761428E-2</v>
      </c>
      <c r="K36" s="162">
        <f t="shared" si="25"/>
        <v>0.58179647350321939</v>
      </c>
      <c r="L36" s="162">
        <f t="shared" si="26"/>
        <v>0.24233441464445507</v>
      </c>
      <c r="M36" s="163">
        <f t="shared" si="27"/>
        <v>11.612</v>
      </c>
      <c r="N36" s="164">
        <f t="shared" si="28"/>
        <v>0.495</v>
      </c>
      <c r="O36" s="164">
        <f t="shared" si="29"/>
        <v>2.4350000000000001</v>
      </c>
      <c r="P36" s="165">
        <f t="shared" si="30"/>
        <v>0</v>
      </c>
      <c r="Q36" s="166">
        <f t="shared" si="31"/>
        <v>66</v>
      </c>
      <c r="R36" s="167">
        <f t="shared" si="32"/>
        <v>19.387419272712915</v>
      </c>
      <c r="S36" s="139">
        <f t="shared" si="33"/>
        <v>13</v>
      </c>
      <c r="T36" s="139">
        <f t="shared" si="34"/>
        <v>64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218</v>
      </c>
      <c r="Z36" t="s">
        <v>181</v>
      </c>
      <c r="AA36" t="s">
        <v>48</v>
      </c>
      <c r="AB36">
        <v>534</v>
      </c>
      <c r="AC36" s="1">
        <v>2628.5990000000002</v>
      </c>
      <c r="AD36" s="1">
        <v>1255.2059999999999</v>
      </c>
      <c r="AE36" s="28">
        <v>2.0939999999999999</v>
      </c>
      <c r="AF36">
        <v>2.8</v>
      </c>
      <c r="AG36">
        <v>11.612</v>
      </c>
      <c r="AH36">
        <v>356.26064000000002</v>
      </c>
      <c r="AI36">
        <v>13.406738000000001</v>
      </c>
      <c r="AJ36">
        <v>207.27118400000001</v>
      </c>
      <c r="AK36">
        <v>637</v>
      </c>
      <c r="AL36">
        <v>13</v>
      </c>
      <c r="AM36">
        <v>64</v>
      </c>
      <c r="AN36">
        <v>66</v>
      </c>
      <c r="AO36">
        <v>7.3783029999999998</v>
      </c>
      <c r="AP36">
        <v>9.6999999999999993</v>
      </c>
      <c r="AQ36">
        <v>0</v>
      </c>
      <c r="AR36">
        <v>468</v>
      </c>
      <c r="AS36">
        <v>183861</v>
      </c>
      <c r="AT36">
        <v>0.495</v>
      </c>
      <c r="AU36">
        <v>2.4350000000000001</v>
      </c>
      <c r="AV36">
        <v>0</v>
      </c>
      <c r="AW36">
        <v>0</v>
      </c>
      <c r="AX36">
        <v>0.67</v>
      </c>
      <c r="AY36">
        <v>0.74785714285714289</v>
      </c>
      <c r="AZ36" t="s">
        <v>70</v>
      </c>
      <c r="BA36" t="s">
        <v>350</v>
      </c>
      <c r="BB36">
        <v>1</v>
      </c>
      <c r="BC36" t="s">
        <v>514</v>
      </c>
      <c r="BD36">
        <v>1</v>
      </c>
      <c r="BE36">
        <v>2628.5990000000002</v>
      </c>
      <c r="BF36">
        <v>1</v>
      </c>
      <c r="BG36">
        <v>0.74785714285714289</v>
      </c>
      <c r="BH36">
        <v>269546.6829999999</v>
      </c>
      <c r="BI36">
        <v>9.751924864161661E-3</v>
      </c>
      <c r="BJ36">
        <v>7.2930466662694711E-3</v>
      </c>
      <c r="BK36">
        <v>1</v>
      </c>
      <c r="BL36" t="s">
        <v>70</v>
      </c>
      <c r="BM36">
        <v>0</v>
      </c>
      <c r="BN36" t="s">
        <v>337</v>
      </c>
    </row>
    <row r="37" spans="1:66">
      <c r="A37" s="140" t="str">
        <f t="shared" si="20"/>
        <v>해성운수</v>
      </c>
      <c r="B37" s="140" t="str">
        <f t="shared" si="1"/>
        <v>557</v>
      </c>
      <c r="C37" s="141" t="str">
        <f t="shared" si="21"/>
        <v>70바3887</v>
      </c>
      <c r="D37" s="129" t="str">
        <f t="shared" si="22"/>
        <v>소형</v>
      </c>
      <c r="E37" s="125" t="str">
        <f t="shared" si="16"/>
        <v>C</v>
      </c>
      <c r="F37" s="148">
        <f t="shared" si="17"/>
        <v>0.89439024390243904</v>
      </c>
      <c r="G37" s="149">
        <f t="shared" si="18"/>
        <v>3.6669999999999998</v>
      </c>
      <c r="H37" s="150">
        <f t="shared" si="19"/>
        <v>4.0999999999999996</v>
      </c>
      <c r="I37" s="151">
        <f t="shared" si="23"/>
        <v>2090.009</v>
      </c>
      <c r="J37" s="152">
        <f t="shared" si="24"/>
        <v>3.2796659154988209E-2</v>
      </c>
      <c r="K37" s="152">
        <f t="shared" si="25"/>
        <v>0.53835935503286714</v>
      </c>
      <c r="L37" s="152">
        <f t="shared" si="26"/>
        <v>0.29521403974815419</v>
      </c>
      <c r="M37" s="153">
        <f t="shared" si="27"/>
        <v>9.5950000000000006</v>
      </c>
      <c r="N37" s="154">
        <f t="shared" si="28"/>
        <v>0.191</v>
      </c>
      <c r="O37" s="154">
        <f t="shared" si="29"/>
        <v>0.52600000000000002</v>
      </c>
      <c r="P37" s="155">
        <f t="shared" si="30"/>
        <v>0</v>
      </c>
      <c r="Q37" s="156">
        <f t="shared" si="31"/>
        <v>76</v>
      </c>
      <c r="R37" s="157">
        <f t="shared" si="32"/>
        <v>18.211686010414663</v>
      </c>
      <c r="S37" s="142">
        <f t="shared" si="33"/>
        <v>4</v>
      </c>
      <c r="T37" s="142">
        <f t="shared" si="34"/>
        <v>11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219</v>
      </c>
      <c r="Z37" s="4" t="s">
        <v>179</v>
      </c>
      <c r="AA37" s="4" t="s">
        <v>180</v>
      </c>
      <c r="AB37" s="4">
        <v>534</v>
      </c>
      <c r="AC37" s="4">
        <v>2090.009</v>
      </c>
      <c r="AD37" s="4">
        <v>570.02099999999996</v>
      </c>
      <c r="AE37" s="4">
        <v>3.6669999999999998</v>
      </c>
      <c r="AF37" s="4">
        <v>4.0999999999999996</v>
      </c>
      <c r="AG37" s="4">
        <v>9.5950000000000006</v>
      </c>
      <c r="AH37" s="4">
        <v>267.60774500000002</v>
      </c>
      <c r="AI37" s="4">
        <v>8.7766400000000004</v>
      </c>
      <c r="AJ37" s="4">
        <v>144.06913299999999</v>
      </c>
      <c r="AK37" s="4">
        <v>617</v>
      </c>
      <c r="AL37" s="4">
        <v>4</v>
      </c>
      <c r="AM37" s="4">
        <v>11</v>
      </c>
      <c r="AN37" s="4">
        <v>76</v>
      </c>
      <c r="AO37" s="4">
        <v>7.8099720000000001</v>
      </c>
      <c r="AP37" s="4">
        <v>55.5</v>
      </c>
      <c r="AQ37" s="4">
        <v>0</v>
      </c>
      <c r="AR37" s="4">
        <v>396</v>
      </c>
      <c r="AS37" s="4">
        <v>153176</v>
      </c>
      <c r="AT37" s="4">
        <v>0.191</v>
      </c>
      <c r="AU37" s="4">
        <v>0.52600000000000002</v>
      </c>
      <c r="AV37" s="4">
        <v>18089</v>
      </c>
      <c r="AW37" s="4">
        <v>0</v>
      </c>
      <c r="AX37" s="4">
        <v>1.1000000000000001</v>
      </c>
      <c r="AY37">
        <v>0.89439024390243904</v>
      </c>
      <c r="AZ37" t="s">
        <v>69</v>
      </c>
      <c r="BA37" t="s">
        <v>351</v>
      </c>
      <c r="BB37">
        <v>1</v>
      </c>
      <c r="BC37" t="s">
        <v>393</v>
      </c>
      <c r="BD37">
        <v>7</v>
      </c>
      <c r="BE37">
        <v>14381.325999999999</v>
      </c>
      <c r="BF37">
        <v>0.14532797601556352</v>
      </c>
      <c r="BG37">
        <v>0.12997992391440766</v>
      </c>
      <c r="BH37">
        <v>269546.6829999999</v>
      </c>
      <c r="BI37">
        <v>7.7537923180453338E-3</v>
      </c>
      <c r="BJ37">
        <v>6.9349162025054241E-3</v>
      </c>
      <c r="BK37">
        <v>1</v>
      </c>
      <c r="BL37" t="s">
        <v>68</v>
      </c>
      <c r="BM37">
        <v>-1</v>
      </c>
      <c r="BN37" t="s">
        <v>425</v>
      </c>
    </row>
    <row r="38" spans="1:66">
      <c r="A38" s="137" t="str">
        <f t="shared" si="20"/>
        <v>해성운수</v>
      </c>
      <c r="B38" s="137" t="str">
        <f t="shared" si="1"/>
        <v>557</v>
      </c>
      <c r="C38" s="138" t="str">
        <f t="shared" si="21"/>
        <v>70바3888</v>
      </c>
      <c r="D38" s="112" t="str">
        <f t="shared" si="22"/>
        <v>소형</v>
      </c>
      <c r="E38" s="108" t="str">
        <f t="shared" si="16"/>
        <v>D</v>
      </c>
      <c r="F38" s="158">
        <f t="shared" si="17"/>
        <v>0.81560975609756103</v>
      </c>
      <c r="G38" s="159">
        <f t="shared" si="18"/>
        <v>3.3439999999999999</v>
      </c>
      <c r="H38" s="160">
        <f t="shared" si="19"/>
        <v>4.0999999999999996</v>
      </c>
      <c r="I38" s="161">
        <f t="shared" si="23"/>
        <v>3095.9740000000002</v>
      </c>
      <c r="J38" s="162">
        <f t="shared" si="24"/>
        <v>1.6166901399629906E-2</v>
      </c>
      <c r="K38" s="162">
        <f t="shared" si="25"/>
        <v>0.56755618208941827</v>
      </c>
      <c r="L38" s="162">
        <f t="shared" si="26"/>
        <v>0.28843911479876766</v>
      </c>
      <c r="M38" s="163">
        <f t="shared" si="27"/>
        <v>11.772</v>
      </c>
      <c r="N38" s="164">
        <f t="shared" si="28"/>
        <v>3.359</v>
      </c>
      <c r="O38" s="164">
        <f t="shared" si="29"/>
        <v>1.1950000000000001</v>
      </c>
      <c r="P38" s="165">
        <f t="shared" si="30"/>
        <v>0</v>
      </c>
      <c r="Q38" s="166">
        <f t="shared" si="31"/>
        <v>76</v>
      </c>
      <c r="R38" s="167">
        <f t="shared" si="32"/>
        <v>19.007563317850103</v>
      </c>
      <c r="S38" s="139">
        <f t="shared" si="33"/>
        <v>104</v>
      </c>
      <c r="T38" s="139">
        <f t="shared" si="34"/>
        <v>37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220</v>
      </c>
      <c r="Z38" s="4" t="s">
        <v>179</v>
      </c>
      <c r="AA38" s="4" t="s">
        <v>180</v>
      </c>
      <c r="AB38" s="4">
        <v>534</v>
      </c>
      <c r="AC38" s="4">
        <v>3095.9740000000002</v>
      </c>
      <c r="AD38" s="4">
        <v>925.83600000000001</v>
      </c>
      <c r="AE38" s="4">
        <v>3.3439999999999999</v>
      </c>
      <c r="AF38" s="4">
        <v>4.0999999999999996</v>
      </c>
      <c r="AG38" s="4">
        <v>11.772</v>
      </c>
      <c r="AH38" s="4">
        <v>391.28079300000002</v>
      </c>
      <c r="AI38" s="4">
        <v>6.3257979999999998</v>
      </c>
      <c r="AJ38" s="4">
        <v>222.07383300000001</v>
      </c>
      <c r="AK38" s="4">
        <v>893</v>
      </c>
      <c r="AL38" s="4">
        <v>104</v>
      </c>
      <c r="AM38" s="4">
        <v>37</v>
      </c>
      <c r="AN38" s="4">
        <v>76</v>
      </c>
      <c r="AO38" s="4">
        <v>7.9124090000000002</v>
      </c>
      <c r="AP38" s="4">
        <v>360.8</v>
      </c>
      <c r="AQ38" s="4">
        <v>0</v>
      </c>
      <c r="AR38" s="4">
        <v>617</v>
      </c>
      <c r="AS38" s="4">
        <v>212954</v>
      </c>
      <c r="AT38" s="4">
        <v>3.359</v>
      </c>
      <c r="AU38" s="4">
        <v>1.1950000000000001</v>
      </c>
      <c r="AV38" s="4">
        <v>27033</v>
      </c>
      <c r="AW38" s="4">
        <v>0</v>
      </c>
      <c r="AX38" s="4">
        <v>1.1000000000000001</v>
      </c>
      <c r="AY38">
        <v>0.81560975609756103</v>
      </c>
      <c r="AZ38" t="s">
        <v>67</v>
      </c>
      <c r="BA38" t="s">
        <v>351</v>
      </c>
      <c r="BB38">
        <v>1</v>
      </c>
      <c r="BC38" t="s">
        <v>473</v>
      </c>
      <c r="BD38">
        <v>7</v>
      </c>
      <c r="BE38">
        <v>14381.325999999999</v>
      </c>
      <c r="BF38">
        <v>0.21527736733038388</v>
      </c>
      <c r="BG38">
        <v>0.17558232106165944</v>
      </c>
      <c r="BH38">
        <v>269546.6829999999</v>
      </c>
      <c r="BI38">
        <v>1.1485854567166019E-2</v>
      </c>
      <c r="BJ38">
        <v>9.3679750420983341E-3</v>
      </c>
      <c r="BK38">
        <v>1</v>
      </c>
      <c r="BL38" t="s">
        <v>67</v>
      </c>
      <c r="BM38">
        <v>0</v>
      </c>
      <c r="BN38" t="s">
        <v>337</v>
      </c>
    </row>
    <row r="39" spans="1:66">
      <c r="A39" s="140" t="str">
        <f t="shared" si="20"/>
        <v>해성운수</v>
      </c>
      <c r="B39" s="140" t="str">
        <f t="shared" si="1"/>
        <v>557</v>
      </c>
      <c r="C39" s="141" t="str">
        <f t="shared" si="21"/>
        <v>70바3890</v>
      </c>
      <c r="D39" s="129" t="str">
        <f t="shared" si="22"/>
        <v>소형</v>
      </c>
      <c r="E39" s="125" t="str">
        <f t="shared" si="16"/>
        <v>B</v>
      </c>
      <c r="F39" s="148">
        <f t="shared" si="17"/>
        <v>0.93365853658536591</v>
      </c>
      <c r="G39" s="149">
        <f t="shared" si="18"/>
        <v>3.8279999999999998</v>
      </c>
      <c r="H39" s="150">
        <f t="shared" si="19"/>
        <v>4.0999999999999996</v>
      </c>
      <c r="I39" s="151">
        <f t="shared" si="23"/>
        <v>3589.913</v>
      </c>
      <c r="J39" s="152">
        <f t="shared" si="24"/>
        <v>1.7984626628888497E-2</v>
      </c>
      <c r="K39" s="152">
        <f t="shared" si="25"/>
        <v>0.54402874903319953</v>
      </c>
      <c r="L39" s="152">
        <f t="shared" si="26"/>
        <v>0.32452039924087295</v>
      </c>
      <c r="M39" s="153">
        <f t="shared" si="27"/>
        <v>9.734</v>
      </c>
      <c r="N39" s="154">
        <f t="shared" si="28"/>
        <v>0.36199999999999999</v>
      </c>
      <c r="O39" s="154">
        <f t="shared" si="29"/>
        <v>0.39</v>
      </c>
      <c r="P39" s="155">
        <f t="shared" si="30"/>
        <v>0</v>
      </c>
      <c r="Q39" s="156">
        <f t="shared" si="31"/>
        <v>70</v>
      </c>
      <c r="R39" s="157">
        <f t="shared" si="32"/>
        <v>18.05692506623544</v>
      </c>
      <c r="S39" s="142">
        <f t="shared" si="33"/>
        <v>13</v>
      </c>
      <c r="T39" s="142">
        <f t="shared" si="34"/>
        <v>14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221</v>
      </c>
      <c r="Z39" t="s">
        <v>179</v>
      </c>
      <c r="AA39" t="s">
        <v>180</v>
      </c>
      <c r="AB39">
        <v>534</v>
      </c>
      <c r="AC39" s="1">
        <v>3589.913</v>
      </c>
      <c r="AD39" s="1">
        <v>937.71799999999996</v>
      </c>
      <c r="AE39" s="28">
        <v>3.8279999999999998</v>
      </c>
      <c r="AF39">
        <v>4.0999999999999996</v>
      </c>
      <c r="AG39">
        <v>9.734</v>
      </c>
      <c r="AH39">
        <v>453.91996</v>
      </c>
      <c r="AI39">
        <v>8.1635810000000006</v>
      </c>
      <c r="AJ39">
        <v>246.94550799999999</v>
      </c>
      <c r="AK39">
        <v>1165</v>
      </c>
      <c r="AL39">
        <v>13</v>
      </c>
      <c r="AM39">
        <v>14</v>
      </c>
      <c r="AN39">
        <v>70</v>
      </c>
      <c r="AO39">
        <v>7.9086910000000001</v>
      </c>
      <c r="AP39">
        <v>293.39999999999998</v>
      </c>
      <c r="AQ39">
        <v>0</v>
      </c>
      <c r="AR39">
        <v>695</v>
      </c>
      <c r="AS39">
        <v>232746</v>
      </c>
      <c r="AT39">
        <v>0.36199999999999999</v>
      </c>
      <c r="AU39">
        <v>0.39</v>
      </c>
      <c r="AV39">
        <v>30542</v>
      </c>
      <c r="AW39">
        <v>0</v>
      </c>
      <c r="AX39">
        <v>1.18</v>
      </c>
      <c r="AY39">
        <v>0.93365853658536591</v>
      </c>
      <c r="AZ39" t="s">
        <v>68</v>
      </c>
      <c r="BA39" t="s">
        <v>351</v>
      </c>
      <c r="BB39">
        <v>2</v>
      </c>
      <c r="BC39" t="s">
        <v>429</v>
      </c>
      <c r="BD39">
        <v>8</v>
      </c>
      <c r="BE39">
        <v>14381.325999999999</v>
      </c>
      <c r="BF39">
        <v>0.24962322667603809</v>
      </c>
      <c r="BG39">
        <v>0.23306285651606679</v>
      </c>
      <c r="BH39">
        <v>269546.6829999999</v>
      </c>
      <c r="BI39">
        <v>1.3318334917146806E-2</v>
      </c>
      <c r="BJ39">
        <v>1.2434777088497067E-2</v>
      </c>
      <c r="BK39">
        <v>1</v>
      </c>
      <c r="BL39" t="s">
        <v>68</v>
      </c>
      <c r="BM39">
        <v>0</v>
      </c>
      <c r="BN39" t="s">
        <v>337</v>
      </c>
    </row>
    <row r="40" spans="1:66">
      <c r="A40" s="137" t="str">
        <f t="shared" si="20"/>
        <v>해성운수</v>
      </c>
      <c r="B40" s="137" t="str">
        <f t="shared" si="1"/>
        <v>557</v>
      </c>
      <c r="C40" s="138" t="str">
        <f t="shared" si="21"/>
        <v>70바3891</v>
      </c>
      <c r="D40" s="112" t="str">
        <f t="shared" si="22"/>
        <v>소형</v>
      </c>
      <c r="E40" s="108" t="str">
        <f t="shared" si="16"/>
        <v>B</v>
      </c>
      <c r="F40" s="158">
        <f t="shared" si="17"/>
        <v>0.93804878048780493</v>
      </c>
      <c r="G40" s="159">
        <f t="shared" si="18"/>
        <v>3.8460000000000001</v>
      </c>
      <c r="H40" s="160">
        <f t="shared" si="19"/>
        <v>4.0999999999999996</v>
      </c>
      <c r="I40" s="161">
        <f t="shared" si="23"/>
        <v>2371.8879999999999</v>
      </c>
      <c r="J40" s="162">
        <f t="shared" si="24"/>
        <v>5.5161440138613328E-2</v>
      </c>
      <c r="K40" s="162">
        <f t="shared" si="25"/>
        <v>0.52043524569486188</v>
      </c>
      <c r="L40" s="162">
        <f t="shared" si="26"/>
        <v>0.30060441302456103</v>
      </c>
      <c r="M40" s="163">
        <f t="shared" si="27"/>
        <v>9.4860000000000007</v>
      </c>
      <c r="N40" s="164">
        <f t="shared" si="28"/>
        <v>0.21099999999999999</v>
      </c>
      <c r="O40" s="164">
        <f t="shared" si="29"/>
        <v>0.63200000000000001</v>
      </c>
      <c r="P40" s="165">
        <f t="shared" si="30"/>
        <v>0</v>
      </c>
      <c r="Q40" s="166">
        <f t="shared" si="31"/>
        <v>74</v>
      </c>
      <c r="R40" s="167">
        <f t="shared" si="32"/>
        <v>18.296425750963731</v>
      </c>
      <c r="S40" s="139">
        <f t="shared" si="33"/>
        <v>5</v>
      </c>
      <c r="T40" s="139">
        <f t="shared" si="34"/>
        <v>15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222</v>
      </c>
      <c r="Z40" s="4" t="s">
        <v>179</v>
      </c>
      <c r="AA40" s="4" t="s">
        <v>180</v>
      </c>
      <c r="AB40" s="4">
        <v>534</v>
      </c>
      <c r="AC40" s="4">
        <v>2371.8879999999999</v>
      </c>
      <c r="AD40" s="4">
        <v>616.71199999999999</v>
      </c>
      <c r="AE40" s="4">
        <v>3.8460000000000001</v>
      </c>
      <c r="AF40" s="4">
        <v>4.0999999999999996</v>
      </c>
      <c r="AG40" s="4">
        <v>9.4860000000000007</v>
      </c>
      <c r="AH40" s="4">
        <v>305.45634699999999</v>
      </c>
      <c r="AI40" s="4">
        <v>16.849412000000001</v>
      </c>
      <c r="AJ40" s="4">
        <v>158.970249</v>
      </c>
      <c r="AK40" s="4">
        <v>713</v>
      </c>
      <c r="AL40" s="4">
        <v>5</v>
      </c>
      <c r="AM40" s="4">
        <v>15</v>
      </c>
      <c r="AN40" s="4">
        <v>74</v>
      </c>
      <c r="AO40" s="4">
        <v>7.7650629999999996</v>
      </c>
      <c r="AP40" s="4">
        <v>30.2</v>
      </c>
      <c r="AQ40" s="4">
        <v>0</v>
      </c>
      <c r="AR40" s="4">
        <v>450</v>
      </c>
      <c r="AS40" s="4">
        <v>137467</v>
      </c>
      <c r="AT40" s="4">
        <v>0.21099999999999999</v>
      </c>
      <c r="AU40" s="4">
        <v>0.63200000000000001</v>
      </c>
      <c r="AV40" s="4">
        <v>20753</v>
      </c>
      <c r="AW40" s="4">
        <v>0</v>
      </c>
      <c r="AX40" s="4">
        <v>1.1399999999999999</v>
      </c>
      <c r="AY40">
        <v>0.93804878048780493</v>
      </c>
      <c r="AZ40" t="s">
        <v>68</v>
      </c>
      <c r="BA40" t="s">
        <v>351</v>
      </c>
      <c r="BB40">
        <v>1</v>
      </c>
      <c r="BC40" t="s">
        <v>430</v>
      </c>
      <c r="BD40">
        <v>8</v>
      </c>
      <c r="BE40">
        <v>14381.325999999999</v>
      </c>
      <c r="BF40">
        <v>0.16492832441181016</v>
      </c>
      <c r="BG40">
        <v>0.15471081358239558</v>
      </c>
      <c r="BH40">
        <v>269546.6829999999</v>
      </c>
      <c r="BI40">
        <v>8.7995443817054896E-3</v>
      </c>
      <c r="BJ40">
        <v>8.2544018761071501E-3</v>
      </c>
      <c r="BK40">
        <v>1</v>
      </c>
      <c r="BL40" t="s">
        <v>68</v>
      </c>
      <c r="BM40">
        <v>0</v>
      </c>
      <c r="BN40" t="s">
        <v>337</v>
      </c>
    </row>
    <row r="41" spans="1:66">
      <c r="A41" s="140" t="str">
        <f t="shared" si="20"/>
        <v>해성운수</v>
      </c>
      <c r="B41" s="140" t="str">
        <f t="shared" si="1"/>
        <v>557</v>
      </c>
      <c r="C41" s="141" t="str">
        <f t="shared" si="21"/>
        <v>70바3892</v>
      </c>
      <c r="D41" s="129" t="str">
        <f t="shared" si="22"/>
        <v>소형</v>
      </c>
      <c r="E41" s="125" t="str">
        <f t="shared" si="16"/>
        <v>C</v>
      </c>
      <c r="F41" s="148">
        <f t="shared" si="17"/>
        <v>0.85926829268292693</v>
      </c>
      <c r="G41" s="149">
        <f t="shared" si="18"/>
        <v>3.5230000000000001</v>
      </c>
      <c r="H41" s="150">
        <f t="shared" si="19"/>
        <v>4.0999999999999996</v>
      </c>
      <c r="I41" s="151">
        <f t="shared" si="23"/>
        <v>3233.5419999999999</v>
      </c>
      <c r="J41" s="152">
        <f t="shared" si="24"/>
        <v>2.2465090203799474E-2</v>
      </c>
      <c r="K41" s="152">
        <f t="shared" si="25"/>
        <v>0.54366088701996995</v>
      </c>
      <c r="L41" s="152">
        <f t="shared" si="26"/>
        <v>0.29596028132617419</v>
      </c>
      <c r="M41" s="153">
        <f t="shared" si="27"/>
        <v>9.9369999999999994</v>
      </c>
      <c r="N41" s="154">
        <f t="shared" si="28"/>
        <v>0.495</v>
      </c>
      <c r="O41" s="154">
        <f t="shared" si="29"/>
        <v>0.309</v>
      </c>
      <c r="P41" s="155">
        <f t="shared" si="30"/>
        <v>0</v>
      </c>
      <c r="Q41" s="156">
        <f t="shared" si="31"/>
        <v>72</v>
      </c>
      <c r="R41" s="157">
        <f t="shared" si="32"/>
        <v>17.9674455009059</v>
      </c>
      <c r="S41" s="142">
        <f t="shared" si="33"/>
        <v>16</v>
      </c>
      <c r="T41" s="142">
        <f t="shared" si="34"/>
        <v>10</v>
      </c>
      <c r="U41" t="s">
        <v>118</v>
      </c>
      <c r="V41" t="s">
        <v>122</v>
      </c>
      <c r="W41" t="s">
        <v>118</v>
      </c>
      <c r="X41" s="4" t="s">
        <v>122</v>
      </c>
      <c r="Y41" s="4" t="s">
        <v>223</v>
      </c>
      <c r="Z41" s="4" t="s">
        <v>179</v>
      </c>
      <c r="AA41" s="4" t="s">
        <v>180</v>
      </c>
      <c r="AB41" s="4">
        <v>534</v>
      </c>
      <c r="AC41" s="4">
        <v>3233.5419999999999</v>
      </c>
      <c r="AD41" s="4">
        <v>917.92899999999997</v>
      </c>
      <c r="AE41" s="4">
        <v>3.5230000000000001</v>
      </c>
      <c r="AF41" s="4">
        <v>4.0999999999999996</v>
      </c>
      <c r="AG41" s="4">
        <v>9.9369999999999994</v>
      </c>
      <c r="AH41" s="4">
        <v>414.790233</v>
      </c>
      <c r="AI41" s="4">
        <v>9.3183000000000007</v>
      </c>
      <c r="AJ41" s="4">
        <v>225.50522599999999</v>
      </c>
      <c r="AK41" s="4">
        <v>957</v>
      </c>
      <c r="AL41" s="4">
        <v>16</v>
      </c>
      <c r="AM41" s="4">
        <v>10</v>
      </c>
      <c r="AN41" s="4">
        <v>72</v>
      </c>
      <c r="AO41" s="4">
        <v>7.7956070000000004</v>
      </c>
      <c r="AP41" s="4">
        <v>39.1</v>
      </c>
      <c r="AQ41" s="4">
        <v>0</v>
      </c>
      <c r="AR41" s="4">
        <v>626</v>
      </c>
      <c r="AS41" s="4">
        <v>220376</v>
      </c>
      <c r="AT41" s="4">
        <v>0.495</v>
      </c>
      <c r="AU41" s="4">
        <v>0.309</v>
      </c>
      <c r="AV41" s="4">
        <v>25179</v>
      </c>
      <c r="AW41" s="4">
        <v>0</v>
      </c>
      <c r="AX41" s="4">
        <v>1.1000000000000001</v>
      </c>
      <c r="AY41">
        <v>0.85926829268292693</v>
      </c>
      <c r="AZ41" t="s">
        <v>69</v>
      </c>
      <c r="BA41" t="s">
        <v>351</v>
      </c>
      <c r="BB41">
        <v>2</v>
      </c>
      <c r="BC41" t="s">
        <v>612</v>
      </c>
      <c r="BD41">
        <v>6</v>
      </c>
      <c r="BE41">
        <v>14381.325999999999</v>
      </c>
      <c r="BF41">
        <v>0.2248431055662044</v>
      </c>
      <c r="BG41">
        <v>0.19320055144139955</v>
      </c>
      <c r="BH41">
        <v>269546.6829999999</v>
      </c>
      <c r="BI41">
        <v>1.1996222561566454E-2</v>
      </c>
      <c r="BJ41">
        <v>1.0307973679121615E-2</v>
      </c>
      <c r="BK41">
        <v>1</v>
      </c>
      <c r="BL41" t="s">
        <v>69</v>
      </c>
      <c r="BM41">
        <v>0</v>
      </c>
      <c r="BN41" t="s">
        <v>337</v>
      </c>
    </row>
    <row r="42" spans="1:66">
      <c r="A42" s="137" t="str">
        <f t="shared" si="20"/>
        <v>해성운수</v>
      </c>
      <c r="B42" s="137" t="str">
        <f t="shared" si="1"/>
        <v>560</v>
      </c>
      <c r="C42" s="138" t="str">
        <f t="shared" si="21"/>
        <v>71바5815</v>
      </c>
      <c r="D42" s="112" t="str">
        <f t="shared" si="22"/>
        <v>중형</v>
      </c>
      <c r="E42" s="108" t="str">
        <f t="shared" si="16"/>
        <v>D</v>
      </c>
      <c r="F42" s="158">
        <f t="shared" si="17"/>
        <v>0.83153846153846145</v>
      </c>
      <c r="G42" s="159">
        <f t="shared" si="18"/>
        <v>2.1619999999999999</v>
      </c>
      <c r="H42" s="160">
        <f t="shared" si="19"/>
        <v>2.6</v>
      </c>
      <c r="I42" s="161">
        <f t="shared" si="23"/>
        <v>647.89700000000005</v>
      </c>
      <c r="J42" s="162">
        <f t="shared" si="24"/>
        <v>2.2815859570294895E-2</v>
      </c>
      <c r="K42" s="162">
        <f t="shared" si="25"/>
        <v>0.44897207536287215</v>
      </c>
      <c r="L42" s="162">
        <f t="shared" si="26"/>
        <v>0.25930047522985905</v>
      </c>
      <c r="M42" s="163">
        <f t="shared" si="27"/>
        <v>6.3620000000000001</v>
      </c>
      <c r="N42" s="164">
        <f t="shared" si="28"/>
        <v>0</v>
      </c>
      <c r="O42" s="164">
        <f t="shared" si="29"/>
        <v>0.61699999999999999</v>
      </c>
      <c r="P42" s="165">
        <f t="shared" si="30"/>
        <v>0</v>
      </c>
      <c r="Q42" s="166">
        <f t="shared" si="31"/>
        <v>68</v>
      </c>
      <c r="R42" s="167">
        <f t="shared" si="32"/>
        <v>16.597843833010419</v>
      </c>
      <c r="S42" s="139">
        <f t="shared" si="33"/>
        <v>0</v>
      </c>
      <c r="T42" s="139">
        <f t="shared" si="34"/>
        <v>4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224</v>
      </c>
      <c r="Z42" s="4" t="s">
        <v>181</v>
      </c>
      <c r="AA42" s="4" t="s">
        <v>48</v>
      </c>
      <c r="AB42" s="4">
        <v>534</v>
      </c>
      <c r="AC42" s="4">
        <v>647.89700000000005</v>
      </c>
      <c r="AD42" s="4">
        <v>299.73500000000001</v>
      </c>
      <c r="AE42" s="4">
        <v>2.1619999999999999</v>
      </c>
      <c r="AF42" s="4">
        <v>2.6</v>
      </c>
      <c r="AG42" s="4">
        <v>6.3620000000000001</v>
      </c>
      <c r="AH42" s="4">
        <v>73.900261999999998</v>
      </c>
      <c r="AI42" s="4">
        <v>1.6860980000000001</v>
      </c>
      <c r="AJ42" s="4">
        <v>33.179153999999997</v>
      </c>
      <c r="AK42" s="4">
        <v>168</v>
      </c>
      <c r="AL42" s="4">
        <v>0</v>
      </c>
      <c r="AM42" s="4">
        <v>4</v>
      </c>
      <c r="AN42" s="4">
        <v>68</v>
      </c>
      <c r="AO42" s="4">
        <v>8.7671810000000008</v>
      </c>
      <c r="AP42" s="4">
        <v>2.4</v>
      </c>
      <c r="AQ42" s="4">
        <v>0</v>
      </c>
      <c r="AR42" s="4">
        <v>91</v>
      </c>
      <c r="AS42" s="4">
        <v>22285</v>
      </c>
      <c r="AT42" s="4">
        <v>0</v>
      </c>
      <c r="AU42" s="4">
        <v>0.61699999999999999</v>
      </c>
      <c r="AV42" s="4">
        <v>5058</v>
      </c>
      <c r="AW42" s="4">
        <v>0</v>
      </c>
      <c r="AX42" s="4">
        <v>0.57999999999999996</v>
      </c>
      <c r="AY42">
        <v>0.83153846153846145</v>
      </c>
      <c r="AZ42" t="s">
        <v>67</v>
      </c>
      <c r="BA42" t="s">
        <v>352</v>
      </c>
      <c r="BB42">
        <v>2</v>
      </c>
      <c r="BC42" t="s">
        <v>395</v>
      </c>
      <c r="BD42">
        <v>5</v>
      </c>
      <c r="BE42">
        <v>14975.182000000001</v>
      </c>
      <c r="BF42">
        <v>4.3264716248523724E-2</v>
      </c>
      <c r="BG42">
        <v>3.5976275588195494E-2</v>
      </c>
      <c r="BH42">
        <v>269546.6829999999</v>
      </c>
      <c r="BI42">
        <v>2.4036541380848685E-3</v>
      </c>
      <c r="BJ42">
        <v>1.9987308640536483E-3</v>
      </c>
      <c r="BK42">
        <v>1</v>
      </c>
      <c r="BL42" t="s">
        <v>67</v>
      </c>
      <c r="BM42">
        <v>0</v>
      </c>
      <c r="BN42" t="s">
        <v>337</v>
      </c>
    </row>
    <row r="43" spans="1:66">
      <c r="A43" s="140" t="str">
        <f t="shared" si="20"/>
        <v>해성운수</v>
      </c>
      <c r="B43" s="140" t="str">
        <f t="shared" si="1"/>
        <v>560</v>
      </c>
      <c r="C43" s="141" t="str">
        <f t="shared" si="21"/>
        <v>71바5816</v>
      </c>
      <c r="D43" s="129" t="str">
        <f t="shared" si="22"/>
        <v>중형</v>
      </c>
      <c r="E43" s="125" t="str">
        <f t="shared" si="16"/>
        <v>F</v>
      </c>
      <c r="F43" s="148">
        <f t="shared" si="17"/>
        <v>0.74230769230769222</v>
      </c>
      <c r="G43" s="149">
        <f t="shared" si="18"/>
        <v>1.93</v>
      </c>
      <c r="H43" s="150">
        <f t="shared" si="19"/>
        <v>2.6</v>
      </c>
      <c r="I43" s="151">
        <f t="shared" si="23"/>
        <v>3527.7379999999998</v>
      </c>
      <c r="J43" s="152">
        <f t="shared" si="24"/>
        <v>1.6885800648009531E-2</v>
      </c>
      <c r="K43" s="152">
        <f t="shared" si="25"/>
        <v>0.48995135192859129</v>
      </c>
      <c r="L43" s="152">
        <f t="shared" si="26"/>
        <v>0.14740323686169438</v>
      </c>
      <c r="M43" s="153">
        <f t="shared" si="27"/>
        <v>9.1859999999999999</v>
      </c>
      <c r="N43" s="154">
        <f t="shared" si="28"/>
        <v>0</v>
      </c>
      <c r="O43" s="154">
        <f t="shared" si="29"/>
        <v>4.3940000000000001</v>
      </c>
      <c r="P43" s="155">
        <f t="shared" si="30"/>
        <v>0</v>
      </c>
      <c r="Q43" s="156">
        <f t="shared" si="31"/>
        <v>74</v>
      </c>
      <c r="R43" s="157">
        <f t="shared" si="32"/>
        <v>17.643563063900434</v>
      </c>
      <c r="S43" s="142">
        <f t="shared" si="33"/>
        <v>0</v>
      </c>
      <c r="T43" s="142">
        <f t="shared" si="34"/>
        <v>155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225</v>
      </c>
      <c r="Z43" s="4" t="s">
        <v>181</v>
      </c>
      <c r="AA43" s="4" t="s">
        <v>48</v>
      </c>
      <c r="AB43" s="4">
        <v>534</v>
      </c>
      <c r="AC43" s="4">
        <v>3527.7379999999998</v>
      </c>
      <c r="AD43" s="4">
        <v>1828.096</v>
      </c>
      <c r="AE43" s="4">
        <v>1.93</v>
      </c>
      <c r="AF43" s="4">
        <v>2.6</v>
      </c>
      <c r="AG43" s="4">
        <v>9.1859999999999999</v>
      </c>
      <c r="AH43" s="4">
        <v>405.43354399999998</v>
      </c>
      <c r="AI43" s="4">
        <v>6.8460700000000001</v>
      </c>
      <c r="AJ43" s="4">
        <v>198.64271299999999</v>
      </c>
      <c r="AK43" s="4">
        <v>520</v>
      </c>
      <c r="AL43" s="4">
        <v>0</v>
      </c>
      <c r="AM43" s="4">
        <v>155</v>
      </c>
      <c r="AN43" s="4">
        <v>74</v>
      </c>
      <c r="AO43" s="4">
        <v>8.7011489999999991</v>
      </c>
      <c r="AP43" s="4">
        <v>80.599999999999994</v>
      </c>
      <c r="AQ43" s="4">
        <v>0</v>
      </c>
      <c r="AR43" s="4">
        <v>601</v>
      </c>
      <c r="AS43" s="4">
        <v>145451</v>
      </c>
      <c r="AT43" s="4">
        <v>0</v>
      </c>
      <c r="AU43" s="4">
        <v>4.3940000000000001</v>
      </c>
      <c r="AV43" s="4">
        <v>25724</v>
      </c>
      <c r="AW43" s="4">
        <v>0</v>
      </c>
      <c r="AX43" s="4">
        <v>0.59</v>
      </c>
      <c r="AY43">
        <v>0.74230769230769222</v>
      </c>
      <c r="AZ43" t="s">
        <v>70</v>
      </c>
      <c r="BA43" t="s">
        <v>352</v>
      </c>
      <c r="BB43">
        <v>2</v>
      </c>
      <c r="BC43" t="s">
        <v>613</v>
      </c>
      <c r="BD43">
        <v>6</v>
      </c>
      <c r="BE43">
        <v>14975.182000000001</v>
      </c>
      <c r="BF43">
        <v>0.23557229554872852</v>
      </c>
      <c r="BG43">
        <v>0.17486712708040231</v>
      </c>
      <c r="BH43">
        <v>269546.6829999999</v>
      </c>
      <c r="BI43">
        <v>1.3087669863850638E-2</v>
      </c>
      <c r="BJ43">
        <v>9.7150780143198962E-3</v>
      </c>
      <c r="BK43">
        <v>1</v>
      </c>
      <c r="BL43" t="s">
        <v>70</v>
      </c>
      <c r="BM43">
        <v>0</v>
      </c>
      <c r="BN43" t="s">
        <v>337</v>
      </c>
    </row>
    <row r="44" spans="1:66">
      <c r="A44" s="137" t="str">
        <f t="shared" si="20"/>
        <v>해성운수</v>
      </c>
      <c r="B44" s="137" t="str">
        <f t="shared" si="1"/>
        <v>560</v>
      </c>
      <c r="C44" s="138" t="str">
        <f t="shared" si="21"/>
        <v>71바5817</v>
      </c>
      <c r="D44" s="112" t="str">
        <f t="shared" si="22"/>
        <v>중형</v>
      </c>
      <c r="E44" s="108" t="str">
        <f t="shared" si="16"/>
        <v>C</v>
      </c>
      <c r="F44" s="158">
        <f t="shared" si="17"/>
        <v>0.86692307692307691</v>
      </c>
      <c r="G44" s="159">
        <f t="shared" si="18"/>
        <v>2.254</v>
      </c>
      <c r="H44" s="160">
        <f t="shared" si="19"/>
        <v>2.6</v>
      </c>
      <c r="I44" s="161">
        <f t="shared" si="23"/>
        <v>3776.7669999999998</v>
      </c>
      <c r="J44" s="162">
        <f t="shared" si="24"/>
        <v>1.7571977643805182E-2</v>
      </c>
      <c r="K44" s="162">
        <f t="shared" si="25"/>
        <v>0.4287707019232127</v>
      </c>
      <c r="L44" s="162">
        <f t="shared" si="26"/>
        <v>0.25762775410820948</v>
      </c>
      <c r="M44" s="163">
        <f t="shared" si="27"/>
        <v>5.7960000000000003</v>
      </c>
      <c r="N44" s="164">
        <f t="shared" si="28"/>
        <v>0.21199999999999999</v>
      </c>
      <c r="O44" s="164">
        <f t="shared" si="29"/>
        <v>2.33</v>
      </c>
      <c r="P44" s="165">
        <f t="shared" si="30"/>
        <v>0</v>
      </c>
      <c r="Q44" s="166">
        <f t="shared" si="31"/>
        <v>76</v>
      </c>
      <c r="R44" s="167">
        <f t="shared" si="32"/>
        <v>16.581342923317528</v>
      </c>
      <c r="S44" s="139">
        <f t="shared" si="33"/>
        <v>8</v>
      </c>
      <c r="T44" s="139">
        <f t="shared" si="34"/>
        <v>88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226</v>
      </c>
      <c r="Z44" s="4" t="s">
        <v>181</v>
      </c>
      <c r="AA44" s="4" t="s">
        <v>48</v>
      </c>
      <c r="AB44" s="4">
        <v>534</v>
      </c>
      <c r="AC44" s="4">
        <v>3776.7669999999998</v>
      </c>
      <c r="AD44" s="4">
        <v>1675.3820000000001</v>
      </c>
      <c r="AE44" s="4">
        <v>2.254</v>
      </c>
      <c r="AF44" s="4">
        <v>2.6</v>
      </c>
      <c r="AG44" s="4">
        <v>5.7960000000000003</v>
      </c>
      <c r="AH44" s="4">
        <v>411.39541300000002</v>
      </c>
      <c r="AI44" s="4">
        <v>7.229031</v>
      </c>
      <c r="AJ44" s="4">
        <v>176.39429999999999</v>
      </c>
      <c r="AK44" s="4">
        <v>973</v>
      </c>
      <c r="AL44" s="4">
        <v>8</v>
      </c>
      <c r="AM44" s="4">
        <v>88</v>
      </c>
      <c r="AN44" s="4">
        <v>76</v>
      </c>
      <c r="AO44" s="4">
        <v>9.1803810000000006</v>
      </c>
      <c r="AP44" s="4">
        <v>91.9</v>
      </c>
      <c r="AQ44" s="4">
        <v>0</v>
      </c>
      <c r="AR44" s="4">
        <v>440</v>
      </c>
      <c r="AS44" s="4">
        <v>119206</v>
      </c>
      <c r="AT44" s="4">
        <v>0.21199999999999999</v>
      </c>
      <c r="AU44" s="4">
        <v>2.33</v>
      </c>
      <c r="AV44" s="4">
        <v>26190</v>
      </c>
      <c r="AW44" s="4">
        <v>0</v>
      </c>
      <c r="AX44" s="4">
        <v>0.57999999999999996</v>
      </c>
      <c r="AY44">
        <v>0.86692307692307691</v>
      </c>
      <c r="AZ44" t="s">
        <v>69</v>
      </c>
      <c r="BA44" t="s">
        <v>352</v>
      </c>
      <c r="BB44">
        <v>1</v>
      </c>
      <c r="BC44" t="s">
        <v>431</v>
      </c>
      <c r="BD44">
        <v>6</v>
      </c>
      <c r="BE44">
        <v>14975.182000000001</v>
      </c>
      <c r="BF44">
        <v>0.25220174285694824</v>
      </c>
      <c r="BG44">
        <v>0.2186395109229082</v>
      </c>
      <c r="BH44">
        <v>269546.6829999999</v>
      </c>
      <c r="BI44">
        <v>1.4011550644828381E-2</v>
      </c>
      <c r="BJ44">
        <v>1.2146936597478142E-2</v>
      </c>
      <c r="BK44">
        <v>1</v>
      </c>
      <c r="BL44" t="s">
        <v>69</v>
      </c>
      <c r="BM44">
        <v>0</v>
      </c>
      <c r="BN44" t="s">
        <v>337</v>
      </c>
    </row>
    <row r="45" spans="1:66">
      <c r="A45" s="140" t="str">
        <f t="shared" si="20"/>
        <v>해성운수</v>
      </c>
      <c r="B45" s="140" t="str">
        <f t="shared" si="1"/>
        <v>560</v>
      </c>
      <c r="C45" s="141" t="str">
        <f t="shared" si="21"/>
        <v>71바5818</v>
      </c>
      <c r="D45" s="129" t="str">
        <f t="shared" si="22"/>
        <v>중형</v>
      </c>
      <c r="E45" s="125" t="str">
        <f t="shared" si="16"/>
        <v>D</v>
      </c>
      <c r="F45" s="148">
        <f t="shared" si="17"/>
        <v>0.84923076923076923</v>
      </c>
      <c r="G45" s="149">
        <f t="shared" si="18"/>
        <v>2.2080000000000002</v>
      </c>
      <c r="H45" s="150">
        <f t="shared" si="19"/>
        <v>2.6</v>
      </c>
      <c r="I45" s="151">
        <f t="shared" si="23"/>
        <v>3921.5920000000001</v>
      </c>
      <c r="J45" s="152">
        <f t="shared" si="24"/>
        <v>1.3206255508695069E-2</v>
      </c>
      <c r="K45" s="152">
        <f t="shared" si="25"/>
        <v>0.4726975839324235</v>
      </c>
      <c r="L45" s="152">
        <f t="shared" si="26"/>
        <v>0.12265426898055687</v>
      </c>
      <c r="M45" s="153">
        <f t="shared" si="27"/>
        <v>6.8529999999999998</v>
      </c>
      <c r="N45" s="154">
        <f t="shared" si="28"/>
        <v>2.5000000000000001E-2</v>
      </c>
      <c r="O45" s="154">
        <f t="shared" si="29"/>
        <v>0.66300000000000003</v>
      </c>
      <c r="P45" s="155">
        <f t="shared" si="30"/>
        <v>0</v>
      </c>
      <c r="Q45" s="156">
        <f t="shared" si="31"/>
        <v>78</v>
      </c>
      <c r="R45" s="157">
        <f t="shared" si="32"/>
        <v>16.994548156377462</v>
      </c>
      <c r="S45" s="142">
        <f t="shared" si="33"/>
        <v>1</v>
      </c>
      <c r="T45" s="142">
        <f t="shared" si="34"/>
        <v>26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227</v>
      </c>
      <c r="Z45" s="4" t="s">
        <v>181</v>
      </c>
      <c r="AA45" s="4" t="s">
        <v>48</v>
      </c>
      <c r="AB45" s="4">
        <v>534</v>
      </c>
      <c r="AC45" s="4">
        <v>3921.5920000000001</v>
      </c>
      <c r="AD45" s="4">
        <v>1775.818</v>
      </c>
      <c r="AE45" s="4">
        <v>2.2080000000000002</v>
      </c>
      <c r="AF45" s="4">
        <v>2.6</v>
      </c>
      <c r="AG45" s="4">
        <v>6.8529999999999998</v>
      </c>
      <c r="AH45" s="4">
        <v>448.857437</v>
      </c>
      <c r="AI45" s="4">
        <v>5.9277259999999998</v>
      </c>
      <c r="AJ45" s="4">
        <v>212.17382599999999</v>
      </c>
      <c r="AK45" s="4">
        <v>481</v>
      </c>
      <c r="AL45" s="4">
        <v>1</v>
      </c>
      <c r="AM45" s="4">
        <v>26</v>
      </c>
      <c r="AN45" s="4">
        <v>78</v>
      </c>
      <c r="AO45" s="4">
        <v>8.7368310000000005</v>
      </c>
      <c r="AP45" s="4">
        <v>3.7</v>
      </c>
      <c r="AQ45" s="4">
        <v>0</v>
      </c>
      <c r="AR45" s="4">
        <v>639</v>
      </c>
      <c r="AS45" s="4">
        <v>158867</v>
      </c>
      <c r="AT45" s="4">
        <v>2.5000000000000001E-2</v>
      </c>
      <c r="AU45" s="4">
        <v>0.66300000000000003</v>
      </c>
      <c r="AV45" s="4">
        <v>25732</v>
      </c>
      <c r="AW45" s="4">
        <v>0</v>
      </c>
      <c r="AX45" s="4">
        <v>0.6</v>
      </c>
      <c r="AY45">
        <v>0.84923076923076923</v>
      </c>
      <c r="AZ45" t="s">
        <v>67</v>
      </c>
      <c r="BA45" t="s">
        <v>352</v>
      </c>
      <c r="BB45">
        <v>1</v>
      </c>
      <c r="BC45" t="s">
        <v>396</v>
      </c>
      <c r="BD45">
        <v>7</v>
      </c>
      <c r="BE45">
        <v>14975.182000000001</v>
      </c>
      <c r="BF45">
        <v>0.26187274385045872</v>
      </c>
      <c r="BG45">
        <v>0.22239039170069724</v>
      </c>
      <c r="BH45">
        <v>269546.6829999999</v>
      </c>
      <c r="BI45">
        <v>1.4548841619394001E-2</v>
      </c>
      <c r="BJ45">
        <v>1.2355323959854598E-2</v>
      </c>
      <c r="BK45">
        <v>1</v>
      </c>
      <c r="BL45" t="s">
        <v>67</v>
      </c>
      <c r="BM45">
        <v>0</v>
      </c>
      <c r="BN45" t="s">
        <v>337</v>
      </c>
    </row>
    <row r="46" spans="1:66">
      <c r="A46" s="137" t="str">
        <f t="shared" si="20"/>
        <v>해성운수</v>
      </c>
      <c r="B46" s="137" t="str">
        <f t="shared" si="1"/>
        <v>560</v>
      </c>
      <c r="C46" s="138" t="str">
        <f t="shared" si="21"/>
        <v>71바6854</v>
      </c>
      <c r="D46" s="112" t="str">
        <f t="shared" si="22"/>
        <v>중형</v>
      </c>
      <c r="E46" s="108" t="str">
        <f t="shared" si="16"/>
        <v>F</v>
      </c>
      <c r="F46" s="158">
        <f t="shared" si="17"/>
        <v>0.7796153846153846</v>
      </c>
      <c r="G46" s="159">
        <f t="shared" si="18"/>
        <v>2.0270000000000001</v>
      </c>
      <c r="H46" s="160">
        <f t="shared" si="19"/>
        <v>2.6</v>
      </c>
      <c r="I46" s="161">
        <f t="shared" si="23"/>
        <v>3101.1880000000001</v>
      </c>
      <c r="J46" s="162">
        <f t="shared" si="24"/>
        <v>1.0855197392357864E-2</v>
      </c>
      <c r="K46" s="162">
        <f t="shared" si="25"/>
        <v>0.5158143402044626</v>
      </c>
      <c r="L46" s="162">
        <f t="shared" si="26"/>
        <v>0.16090607857375946</v>
      </c>
      <c r="M46" s="163">
        <f t="shared" si="27"/>
        <v>7.8529999999999998</v>
      </c>
      <c r="N46" s="164">
        <f t="shared" si="28"/>
        <v>0.48399999999999999</v>
      </c>
      <c r="O46" s="164">
        <f t="shared" si="29"/>
        <v>2.3540000000000001</v>
      </c>
      <c r="P46" s="165">
        <f t="shared" si="30"/>
        <v>8.666666666666667E-2</v>
      </c>
      <c r="Q46" s="166">
        <f t="shared" si="31"/>
        <v>85</v>
      </c>
      <c r="R46" s="167">
        <f t="shared" si="32"/>
        <v>17.305786824827841</v>
      </c>
      <c r="S46" s="139">
        <f t="shared" si="33"/>
        <v>15</v>
      </c>
      <c r="T46" s="139">
        <f t="shared" si="34"/>
        <v>73</v>
      </c>
      <c r="U46" t="s">
        <v>118</v>
      </c>
      <c r="V46" t="s">
        <v>123</v>
      </c>
      <c r="W46" s="4" t="s">
        <v>118</v>
      </c>
      <c r="X46" s="4" t="s">
        <v>123</v>
      </c>
      <c r="Y46" s="4" t="s">
        <v>228</v>
      </c>
      <c r="Z46" s="4" t="s">
        <v>181</v>
      </c>
      <c r="AA46" s="4" t="s">
        <v>48</v>
      </c>
      <c r="AB46" s="4">
        <v>534</v>
      </c>
      <c r="AC46" s="4">
        <v>3101.1880000000001</v>
      </c>
      <c r="AD46" s="4">
        <v>1529.9069999999999</v>
      </c>
      <c r="AE46" s="4">
        <v>2.0270000000000001</v>
      </c>
      <c r="AF46" s="4">
        <v>2.6</v>
      </c>
      <c r="AG46" s="4">
        <v>7.8529999999999998</v>
      </c>
      <c r="AH46" s="4">
        <v>378.59274699999997</v>
      </c>
      <c r="AI46" s="4">
        <v>4.109699</v>
      </c>
      <c r="AJ46" s="4">
        <v>195.283568</v>
      </c>
      <c r="AK46" s="4">
        <v>499</v>
      </c>
      <c r="AL46" s="4">
        <v>15</v>
      </c>
      <c r="AM46" s="4">
        <v>73</v>
      </c>
      <c r="AN46" s="4">
        <v>85</v>
      </c>
      <c r="AO46" s="4">
        <v>8.1913560000000007</v>
      </c>
      <c r="AP46" s="4">
        <v>117.6</v>
      </c>
      <c r="AQ46" s="4">
        <v>5.2</v>
      </c>
      <c r="AR46" s="4">
        <v>565</v>
      </c>
      <c r="AS46" s="4">
        <v>197336</v>
      </c>
      <c r="AT46" s="4">
        <v>0.48399999999999999</v>
      </c>
      <c r="AU46" s="4">
        <v>2.3540000000000001</v>
      </c>
      <c r="AV46" s="4">
        <v>0</v>
      </c>
      <c r="AW46" s="4">
        <v>0</v>
      </c>
      <c r="AX46" s="4">
        <v>0.57999999999999996</v>
      </c>
      <c r="AY46">
        <v>0.7796153846153846</v>
      </c>
      <c r="AZ46" t="s">
        <v>70</v>
      </c>
      <c r="BA46" t="s">
        <v>352</v>
      </c>
      <c r="BB46">
        <v>1</v>
      </c>
      <c r="BC46" t="s">
        <v>353</v>
      </c>
      <c r="BD46">
        <v>1</v>
      </c>
      <c r="BE46">
        <v>14975.182000000001</v>
      </c>
      <c r="BF46">
        <v>0.20708850149534075</v>
      </c>
      <c r="BG46">
        <v>0.16144938174271373</v>
      </c>
      <c r="BH46">
        <v>269546.6829999999</v>
      </c>
      <c r="BI46">
        <v>1.1505198155230132E-2</v>
      </c>
      <c r="BJ46">
        <v>8.9696294848659527E-3</v>
      </c>
      <c r="BK46">
        <v>1</v>
      </c>
      <c r="BL46" t="s">
        <v>67</v>
      </c>
      <c r="BM46">
        <v>-1</v>
      </c>
      <c r="BN46" t="s">
        <v>425</v>
      </c>
    </row>
    <row r="47" spans="1:66">
      <c r="A47" s="140" t="str">
        <f t="shared" si="20"/>
        <v>해성운수</v>
      </c>
      <c r="B47" s="140" t="str">
        <f t="shared" si="1"/>
        <v>564</v>
      </c>
      <c r="C47" s="141" t="str">
        <f t="shared" si="21"/>
        <v>71바5771</v>
      </c>
      <c r="D47" s="129" t="str">
        <f t="shared" si="22"/>
        <v>소형</v>
      </c>
      <c r="E47" s="125" t="str">
        <f t="shared" si="16"/>
        <v>F</v>
      </c>
      <c r="F47" s="148">
        <f t="shared" si="17"/>
        <v>0.79365853658536589</v>
      </c>
      <c r="G47" s="149">
        <f t="shared" si="18"/>
        <v>3.254</v>
      </c>
      <c r="H47" s="150">
        <f t="shared" si="19"/>
        <v>4.0999999999999996</v>
      </c>
      <c r="I47" s="151">
        <f t="shared" si="23"/>
        <v>3844.9430000000002</v>
      </c>
      <c r="J47" s="152">
        <f t="shared" si="24"/>
        <v>6.2561862214688513E-2</v>
      </c>
      <c r="K47" s="152">
        <f t="shared" si="25"/>
        <v>0.46589495873916437</v>
      </c>
      <c r="L47" s="152">
        <f t="shared" si="26"/>
        <v>0.29077154069644207</v>
      </c>
      <c r="M47" s="153">
        <f t="shared" si="27"/>
        <v>7.3920000000000003</v>
      </c>
      <c r="N47" s="154">
        <f t="shared" si="28"/>
        <v>3.6150000000000002</v>
      </c>
      <c r="O47" s="154">
        <f t="shared" si="29"/>
        <v>2.2629999999999999</v>
      </c>
      <c r="P47" s="155">
        <f t="shared" si="30"/>
        <v>0.28000000000000003</v>
      </c>
      <c r="Q47" s="156">
        <f t="shared" si="31"/>
        <v>85</v>
      </c>
      <c r="R47" s="157">
        <f t="shared" si="32"/>
        <v>18.068020390126723</v>
      </c>
      <c r="S47" s="142">
        <f t="shared" si="33"/>
        <v>139</v>
      </c>
      <c r="T47" s="142">
        <f t="shared" si="34"/>
        <v>87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229</v>
      </c>
      <c r="Z47" s="4" t="s">
        <v>179</v>
      </c>
      <c r="AA47" s="4" t="s">
        <v>180</v>
      </c>
      <c r="AB47" s="4">
        <v>534</v>
      </c>
      <c r="AC47" s="4">
        <v>3844.9430000000002</v>
      </c>
      <c r="AD47" s="4">
        <v>1181.7470000000001</v>
      </c>
      <c r="AE47" s="4">
        <v>3.254</v>
      </c>
      <c r="AF47" s="4">
        <v>4.0999999999999996</v>
      </c>
      <c r="AG47" s="4">
        <v>7.3920000000000003</v>
      </c>
      <c r="AH47" s="4">
        <v>451.29224099999999</v>
      </c>
      <c r="AI47" s="4">
        <v>28.233682999999999</v>
      </c>
      <c r="AJ47" s="4">
        <v>210.25478000000001</v>
      </c>
      <c r="AK47" s="4">
        <v>1118</v>
      </c>
      <c r="AL47" s="4">
        <v>139</v>
      </c>
      <c r="AM47" s="4">
        <v>87</v>
      </c>
      <c r="AN47" s="4">
        <v>85</v>
      </c>
      <c r="AO47" s="4">
        <v>8.5198509999999992</v>
      </c>
      <c r="AP47" s="4">
        <v>362.4</v>
      </c>
      <c r="AQ47" s="4">
        <v>16.8</v>
      </c>
      <c r="AR47" s="4">
        <v>360</v>
      </c>
      <c r="AS47" s="4">
        <v>106166</v>
      </c>
      <c r="AT47" s="4">
        <v>3.6150000000000002</v>
      </c>
      <c r="AU47" s="4">
        <v>2.2629999999999999</v>
      </c>
      <c r="AV47" s="4">
        <v>30195</v>
      </c>
      <c r="AW47" s="4">
        <v>0</v>
      </c>
      <c r="AX47" s="4">
        <v>0.85</v>
      </c>
      <c r="AY47">
        <v>0.79365853658536589</v>
      </c>
      <c r="AZ47" t="s">
        <v>70</v>
      </c>
      <c r="BA47" t="s">
        <v>354</v>
      </c>
      <c r="BB47">
        <v>1</v>
      </c>
      <c r="BC47" t="s">
        <v>614</v>
      </c>
      <c r="BD47">
        <v>8</v>
      </c>
      <c r="BE47">
        <v>21408.474999999999</v>
      </c>
      <c r="BF47">
        <v>0.17959910736285514</v>
      </c>
      <c r="BG47">
        <v>0.14254036472164164</v>
      </c>
      <c r="BH47">
        <v>269546.6829999999</v>
      </c>
      <c r="BI47">
        <v>1.4264479003067538E-2</v>
      </c>
      <c r="BJ47">
        <v>1.132112553072726E-2</v>
      </c>
      <c r="BK47">
        <v>1</v>
      </c>
      <c r="BL47" t="s">
        <v>69</v>
      </c>
      <c r="BM47">
        <v>-2</v>
      </c>
      <c r="BN47" t="s">
        <v>425</v>
      </c>
    </row>
    <row r="48" spans="1:66">
      <c r="A48" s="137" t="str">
        <f t="shared" si="20"/>
        <v>해성운수</v>
      </c>
      <c r="B48" s="137" t="str">
        <f t="shared" si="1"/>
        <v>564</v>
      </c>
      <c r="C48" s="138" t="str">
        <f t="shared" si="21"/>
        <v>71바5772</v>
      </c>
      <c r="D48" s="112" t="str">
        <f t="shared" si="22"/>
        <v>소형</v>
      </c>
      <c r="E48" s="108" t="str">
        <f t="shared" si="16"/>
        <v>F</v>
      </c>
      <c r="F48" s="158">
        <f t="shared" si="17"/>
        <v>0.78121951219512198</v>
      </c>
      <c r="G48" s="159">
        <f t="shared" si="18"/>
        <v>3.2029999999999998</v>
      </c>
      <c r="H48" s="160">
        <f t="shared" si="19"/>
        <v>4.0999999999999996</v>
      </c>
      <c r="I48" s="161">
        <f t="shared" si="23"/>
        <v>3745.971</v>
      </c>
      <c r="J48" s="162">
        <f t="shared" si="24"/>
        <v>4.4406356447609645E-2</v>
      </c>
      <c r="K48" s="162">
        <f t="shared" si="25"/>
        <v>0.5029943567208377</v>
      </c>
      <c r="L48" s="162">
        <f t="shared" si="26"/>
        <v>0.31046689896958624</v>
      </c>
      <c r="M48" s="163">
        <f t="shared" si="27"/>
        <v>8.3059999999999992</v>
      </c>
      <c r="N48" s="164">
        <f t="shared" si="28"/>
        <v>0.96099999999999997</v>
      </c>
      <c r="O48" s="164">
        <f t="shared" si="29"/>
        <v>1.415</v>
      </c>
      <c r="P48" s="165">
        <f t="shared" si="30"/>
        <v>1.8333333333333333E-2</v>
      </c>
      <c r="Q48" s="166">
        <f t="shared" si="31"/>
        <v>83</v>
      </c>
      <c r="R48" s="167">
        <f t="shared" si="32"/>
        <v>18.109683807307295</v>
      </c>
      <c r="S48" s="139">
        <f t="shared" si="33"/>
        <v>36</v>
      </c>
      <c r="T48" s="139">
        <f t="shared" si="34"/>
        <v>53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230</v>
      </c>
      <c r="Z48" s="4" t="s">
        <v>179</v>
      </c>
      <c r="AA48" s="4" t="s">
        <v>180</v>
      </c>
      <c r="AB48" s="4">
        <v>534</v>
      </c>
      <c r="AC48" s="4">
        <v>3745.971</v>
      </c>
      <c r="AD48" s="4">
        <v>1169.6289999999999</v>
      </c>
      <c r="AE48" s="4">
        <v>3.2029999999999998</v>
      </c>
      <c r="AF48" s="4">
        <v>4.0999999999999996</v>
      </c>
      <c r="AG48" s="4">
        <v>8.3059999999999992</v>
      </c>
      <c r="AH48" s="4">
        <v>457.02470599999998</v>
      </c>
      <c r="AI48" s="4">
        <v>20.294802000000001</v>
      </c>
      <c r="AJ48" s="4">
        <v>229.88084799999999</v>
      </c>
      <c r="AK48" s="4">
        <v>1163</v>
      </c>
      <c r="AL48" s="4">
        <v>36</v>
      </c>
      <c r="AM48" s="4">
        <v>53</v>
      </c>
      <c r="AN48" s="4">
        <v>83</v>
      </c>
      <c r="AO48" s="4">
        <v>8.1964290000000002</v>
      </c>
      <c r="AP48" s="4">
        <v>308.60000000000002</v>
      </c>
      <c r="AQ48" s="4">
        <v>1.1000000000000001</v>
      </c>
      <c r="AR48" s="4">
        <v>487</v>
      </c>
      <c r="AS48" s="4">
        <v>145859</v>
      </c>
      <c r="AT48" s="4">
        <v>0.96099999999999997</v>
      </c>
      <c r="AU48" s="4">
        <v>1.415</v>
      </c>
      <c r="AV48" s="4">
        <v>27979</v>
      </c>
      <c r="AW48" s="4">
        <v>0</v>
      </c>
      <c r="AX48" s="4">
        <v>0.89</v>
      </c>
      <c r="AY48">
        <v>0.78121951219512198</v>
      </c>
      <c r="AZ48" t="s">
        <v>70</v>
      </c>
      <c r="BA48" t="s">
        <v>354</v>
      </c>
      <c r="BB48">
        <v>2</v>
      </c>
      <c r="BC48" t="s">
        <v>615</v>
      </c>
      <c r="BD48">
        <v>8</v>
      </c>
      <c r="BE48">
        <v>21408.474999999999</v>
      </c>
      <c r="BF48">
        <v>0.1749760783988584</v>
      </c>
      <c r="BG48">
        <v>0.13669472661257157</v>
      </c>
      <c r="BH48">
        <v>269546.6829999999</v>
      </c>
      <c r="BI48">
        <v>1.3897299563504557E-2</v>
      </c>
      <c r="BJ48">
        <v>1.0856841585830512E-2</v>
      </c>
      <c r="BK48">
        <v>1</v>
      </c>
      <c r="BL48" t="s">
        <v>67</v>
      </c>
      <c r="BM48">
        <v>-1</v>
      </c>
      <c r="BN48" t="s">
        <v>425</v>
      </c>
    </row>
    <row r="49" spans="1:66">
      <c r="A49" s="140" t="str">
        <f t="shared" si="20"/>
        <v>해성운수</v>
      </c>
      <c r="B49" s="140" t="str">
        <f t="shared" si="1"/>
        <v>564</v>
      </c>
      <c r="C49" s="141" t="str">
        <f t="shared" si="21"/>
        <v>71바5773</v>
      </c>
      <c r="D49" s="129" t="str">
        <f t="shared" si="22"/>
        <v>소형</v>
      </c>
      <c r="E49" s="125" t="str">
        <f t="shared" si="16"/>
        <v>D</v>
      </c>
      <c r="F49" s="148">
        <f t="shared" si="17"/>
        <v>0.81829268292682933</v>
      </c>
      <c r="G49" s="149">
        <f t="shared" si="18"/>
        <v>3.355</v>
      </c>
      <c r="H49" s="150">
        <f t="shared" si="19"/>
        <v>4.0999999999999996</v>
      </c>
      <c r="I49" s="151">
        <f t="shared" si="23"/>
        <v>2766.828</v>
      </c>
      <c r="J49" s="152">
        <f t="shared" si="24"/>
        <v>5.0057599248766717E-2</v>
      </c>
      <c r="K49" s="152">
        <f t="shared" si="25"/>
        <v>0.46774737815208189</v>
      </c>
      <c r="L49" s="152">
        <f t="shared" si="26"/>
        <v>0.28552551875288235</v>
      </c>
      <c r="M49" s="153">
        <f t="shared" si="27"/>
        <v>9.06</v>
      </c>
      <c r="N49" s="154">
        <f t="shared" si="28"/>
        <v>3.4340000000000002</v>
      </c>
      <c r="O49" s="154">
        <f t="shared" si="29"/>
        <v>2.6019999999999999</v>
      </c>
      <c r="P49" s="155">
        <f t="shared" si="30"/>
        <v>0.10666666666666667</v>
      </c>
      <c r="Q49" s="156">
        <f t="shared" si="31"/>
        <v>89</v>
      </c>
      <c r="R49" s="157">
        <f t="shared" si="32"/>
        <v>17.621880136226427</v>
      </c>
      <c r="S49" s="142">
        <f t="shared" si="33"/>
        <v>95</v>
      </c>
      <c r="T49" s="142">
        <f t="shared" si="34"/>
        <v>72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231</v>
      </c>
      <c r="Z49" s="4" t="s">
        <v>179</v>
      </c>
      <c r="AA49" s="4" t="s">
        <v>180</v>
      </c>
      <c r="AB49" s="4">
        <v>534</v>
      </c>
      <c r="AC49" s="4">
        <v>2766.828</v>
      </c>
      <c r="AD49" s="4">
        <v>824.74800000000005</v>
      </c>
      <c r="AE49" s="4">
        <v>3.355</v>
      </c>
      <c r="AF49" s="4">
        <v>4.0999999999999996</v>
      </c>
      <c r="AG49" s="4">
        <v>9.06</v>
      </c>
      <c r="AH49" s="4">
        <v>325.61709400000001</v>
      </c>
      <c r="AI49" s="4">
        <v>16.299610000000001</v>
      </c>
      <c r="AJ49" s="4">
        <v>152.30654200000001</v>
      </c>
      <c r="AK49" s="4">
        <v>790</v>
      </c>
      <c r="AL49" s="4">
        <v>95</v>
      </c>
      <c r="AM49" s="4">
        <v>72</v>
      </c>
      <c r="AN49" s="4">
        <v>89</v>
      </c>
      <c r="AO49" s="4">
        <v>8.4971820000000005</v>
      </c>
      <c r="AP49" s="4">
        <v>185.6</v>
      </c>
      <c r="AQ49" s="4">
        <v>6.4</v>
      </c>
      <c r="AR49" s="4">
        <v>257</v>
      </c>
      <c r="AS49" s="4">
        <v>70632</v>
      </c>
      <c r="AT49" s="4">
        <v>3.4340000000000002</v>
      </c>
      <c r="AU49" s="4">
        <v>2.6019999999999999</v>
      </c>
      <c r="AV49" s="4">
        <v>20921</v>
      </c>
      <c r="AW49" s="4">
        <v>0</v>
      </c>
      <c r="AX49" s="4">
        <v>1</v>
      </c>
      <c r="AY49">
        <v>0.81829268292682933</v>
      </c>
      <c r="AZ49" t="s">
        <v>67</v>
      </c>
      <c r="BA49" t="s">
        <v>354</v>
      </c>
      <c r="BB49">
        <v>3</v>
      </c>
      <c r="BC49" t="s">
        <v>616</v>
      </c>
      <c r="BD49">
        <v>7</v>
      </c>
      <c r="BE49">
        <v>21408.474999999999</v>
      </c>
      <c r="BF49">
        <v>0.12923984543504383</v>
      </c>
      <c r="BG49">
        <v>0.10575601986209075</v>
      </c>
      <c r="BH49">
        <v>269546.6829999999</v>
      </c>
      <c r="BI49">
        <v>1.026474512394575E-2</v>
      </c>
      <c r="BJ49">
        <v>8.3995658270336563E-3</v>
      </c>
      <c r="BK49">
        <v>1</v>
      </c>
      <c r="BL49" t="s">
        <v>69</v>
      </c>
      <c r="BM49">
        <v>-1</v>
      </c>
      <c r="BN49" t="s">
        <v>425</v>
      </c>
    </row>
    <row r="50" spans="1:66">
      <c r="A50" s="137" t="str">
        <f t="shared" si="20"/>
        <v>해성운수</v>
      </c>
      <c r="B50" s="137" t="str">
        <f t="shared" si="1"/>
        <v>564</v>
      </c>
      <c r="C50" s="138" t="str">
        <f t="shared" si="21"/>
        <v>71바5775</v>
      </c>
      <c r="D50" s="112" t="str">
        <f t="shared" si="22"/>
        <v>소형</v>
      </c>
      <c r="E50" s="108" t="str">
        <f t="shared" si="16"/>
        <v>D</v>
      </c>
      <c r="F50" s="158">
        <f t="shared" si="17"/>
        <v>0.84585365853658545</v>
      </c>
      <c r="G50" s="159">
        <f t="shared" si="18"/>
        <v>3.468</v>
      </c>
      <c r="H50" s="160">
        <f t="shared" si="19"/>
        <v>4.0999999999999996</v>
      </c>
      <c r="I50" s="161">
        <f t="shared" si="23"/>
        <v>3788.8319999999999</v>
      </c>
      <c r="J50" s="162">
        <f t="shared" si="24"/>
        <v>5.5578229117556811E-2</v>
      </c>
      <c r="K50" s="162">
        <f t="shared" si="25"/>
        <v>0.47246297466317871</v>
      </c>
      <c r="L50" s="162">
        <f t="shared" si="26"/>
        <v>0.17419616388375098</v>
      </c>
      <c r="M50" s="163">
        <f t="shared" si="27"/>
        <v>8.7579999999999991</v>
      </c>
      <c r="N50" s="164">
        <f t="shared" si="28"/>
        <v>0.39600000000000002</v>
      </c>
      <c r="O50" s="164">
        <f t="shared" si="29"/>
        <v>1.663</v>
      </c>
      <c r="P50" s="165">
        <f t="shared" si="30"/>
        <v>6.1666666666666668E-2</v>
      </c>
      <c r="Q50" s="166">
        <f t="shared" si="31"/>
        <v>85</v>
      </c>
      <c r="R50" s="167">
        <f t="shared" si="32"/>
        <v>18.238252451288417</v>
      </c>
      <c r="S50" s="139">
        <f t="shared" si="33"/>
        <v>15</v>
      </c>
      <c r="T50" s="139">
        <f t="shared" si="34"/>
        <v>63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232</v>
      </c>
      <c r="Z50" s="4" t="s">
        <v>179</v>
      </c>
      <c r="AA50" s="4" t="s">
        <v>180</v>
      </c>
      <c r="AB50" s="4">
        <v>534</v>
      </c>
      <c r="AC50" s="4">
        <v>3788.8319999999999</v>
      </c>
      <c r="AD50" s="4">
        <v>1092.4549999999999</v>
      </c>
      <c r="AE50" s="4">
        <v>3.468</v>
      </c>
      <c r="AF50" s="4">
        <v>4.0999999999999996</v>
      </c>
      <c r="AG50" s="4">
        <v>8.7579999999999991</v>
      </c>
      <c r="AH50" s="4">
        <v>440.16756900000001</v>
      </c>
      <c r="AI50" s="4">
        <v>24.463733999999999</v>
      </c>
      <c r="AJ50" s="4">
        <v>207.96287899999999</v>
      </c>
      <c r="AK50" s="4">
        <v>660</v>
      </c>
      <c r="AL50" s="4">
        <v>15</v>
      </c>
      <c r="AM50" s="4">
        <v>63</v>
      </c>
      <c r="AN50" s="4">
        <v>85</v>
      </c>
      <c r="AO50" s="4">
        <v>8.6077030000000008</v>
      </c>
      <c r="AP50" s="4">
        <v>298.89999999999998</v>
      </c>
      <c r="AQ50" s="4">
        <v>3.7</v>
      </c>
      <c r="AR50" s="4">
        <v>323</v>
      </c>
      <c r="AS50" s="4">
        <v>101546</v>
      </c>
      <c r="AT50" s="4">
        <v>0.39600000000000002</v>
      </c>
      <c r="AU50" s="4">
        <v>1.663</v>
      </c>
      <c r="AV50" s="4">
        <v>29068</v>
      </c>
      <c r="AW50" s="4">
        <v>0</v>
      </c>
      <c r="AX50" s="4">
        <v>0.98</v>
      </c>
      <c r="AY50">
        <v>0.84585365853658545</v>
      </c>
      <c r="AZ50" t="s">
        <v>67</v>
      </c>
      <c r="BA50" t="s">
        <v>354</v>
      </c>
      <c r="BB50">
        <v>1</v>
      </c>
      <c r="BC50" t="s">
        <v>515</v>
      </c>
      <c r="BD50">
        <v>7</v>
      </c>
      <c r="BE50">
        <v>21408.474999999999</v>
      </c>
      <c r="BF50">
        <v>0.17697813599520751</v>
      </c>
      <c r="BG50">
        <v>0.14969760381253164</v>
      </c>
      <c r="BH50">
        <v>269546.6829999999</v>
      </c>
      <c r="BI50">
        <v>1.4056310980461968E-2</v>
      </c>
      <c r="BJ50">
        <v>1.1889582068351733E-2</v>
      </c>
      <c r="BK50">
        <v>1</v>
      </c>
      <c r="BL50" t="s">
        <v>69</v>
      </c>
      <c r="BM50">
        <v>-1</v>
      </c>
      <c r="BN50" t="s">
        <v>425</v>
      </c>
    </row>
    <row r="51" spans="1:66">
      <c r="A51" s="140" t="str">
        <f t="shared" ref="A51:A52" si="35">W51</f>
        <v>해성운수</v>
      </c>
      <c r="B51" s="140" t="str">
        <f t="shared" si="1"/>
        <v>564</v>
      </c>
      <c r="C51" s="141" t="str">
        <f t="shared" ref="C51:C52" si="36">Y51</f>
        <v>71바7078</v>
      </c>
      <c r="D51" s="129" t="str">
        <f t="shared" ref="D51:D52" si="37">Z51</f>
        <v>소형</v>
      </c>
      <c r="E51" s="125" t="str">
        <f t="shared" ref="E51:E52" si="38">AZ51</f>
        <v>F</v>
      </c>
      <c r="F51" s="148">
        <f t="shared" ref="F51:F52" si="39">G51/H51</f>
        <v>0.76500000000000001</v>
      </c>
      <c r="G51" s="149">
        <f t="shared" ref="G51:G52" si="40">AE51</f>
        <v>3.2130000000000001</v>
      </c>
      <c r="H51" s="150">
        <f t="shared" ref="H51:H52" si="41">AF51</f>
        <v>4.2</v>
      </c>
      <c r="I51" s="151">
        <f t="shared" ref="I51:I52" si="42">AC51</f>
        <v>3342.7779999999998</v>
      </c>
      <c r="J51" s="152">
        <f t="shared" ref="J51:J52" si="43">AI51/AH51</f>
        <v>2.1190001876848587E-2</v>
      </c>
      <c r="K51" s="152">
        <f t="shared" ref="K51:K52" si="44">AJ51/AH51</f>
        <v>0.51289161125246496</v>
      </c>
      <c r="L51" s="152">
        <f t="shared" ref="L51:L52" si="45">AK51/AC51</f>
        <v>0.440352305776812</v>
      </c>
      <c r="M51" s="153">
        <f t="shared" ref="M51:M52" si="46">AG51</f>
        <v>5.32</v>
      </c>
      <c r="N51" s="154">
        <f t="shared" ref="N51:N52" si="47">IF(AW51=0,AT51,"속도계이상")</f>
        <v>13.97</v>
      </c>
      <c r="O51" s="154">
        <f t="shared" ref="O51:O52" si="48">IF(AW51=0,AU51,"속도계이상")</f>
        <v>3.859</v>
      </c>
      <c r="P51" s="155">
        <f t="shared" ref="P51:P52" si="49">AQ51/60</f>
        <v>0.58333333333333337</v>
      </c>
      <c r="Q51" s="156">
        <f t="shared" ref="Q51:Q52" si="50">AN51</f>
        <v>99</v>
      </c>
      <c r="R51" s="157">
        <f t="shared" ref="R51:R52" si="51">AC51/(AH51-AI51-AJ51)</f>
        <v>17.975274510564972</v>
      </c>
      <c r="S51" s="142">
        <f t="shared" ref="S51:S52" si="52">IF(AW51=0,AL51,"속도계이상")</f>
        <v>467</v>
      </c>
      <c r="T51" s="142">
        <f t="shared" ref="T51:T52" si="53">IF(AW51=0,AM51,"속도계이상")</f>
        <v>129</v>
      </c>
      <c r="U51" t="s">
        <v>118</v>
      </c>
      <c r="V51" t="s">
        <v>124</v>
      </c>
      <c r="W51" t="s">
        <v>118</v>
      </c>
      <c r="X51" s="4" t="s">
        <v>124</v>
      </c>
      <c r="Y51" s="4" t="s">
        <v>617</v>
      </c>
      <c r="Z51" s="4" t="s">
        <v>179</v>
      </c>
      <c r="AA51" s="4" t="s">
        <v>180</v>
      </c>
      <c r="AB51" s="4">
        <v>534</v>
      </c>
      <c r="AC51" s="4">
        <v>3342.7779999999998</v>
      </c>
      <c r="AD51" s="4">
        <v>1040.3</v>
      </c>
      <c r="AE51" s="4">
        <v>3.2130000000000001</v>
      </c>
      <c r="AF51" s="4">
        <v>4.2</v>
      </c>
      <c r="AG51" s="4">
        <v>5.32</v>
      </c>
      <c r="AH51" s="4">
        <v>399.13715200000001</v>
      </c>
      <c r="AI51" s="4">
        <v>8.4577170000000006</v>
      </c>
      <c r="AJ51" s="4">
        <v>204.71409700000001</v>
      </c>
      <c r="AK51" s="4">
        <v>1472</v>
      </c>
      <c r="AL51" s="4">
        <v>467</v>
      </c>
      <c r="AM51" s="4">
        <v>129</v>
      </c>
      <c r="AN51" s="4">
        <v>99</v>
      </c>
      <c r="AO51" s="4">
        <v>8.3750099999999996</v>
      </c>
      <c r="AP51" s="4">
        <v>587.4</v>
      </c>
      <c r="AQ51" s="4">
        <v>35</v>
      </c>
      <c r="AR51" s="4">
        <v>421</v>
      </c>
      <c r="AS51" s="4">
        <v>128432</v>
      </c>
      <c r="AT51" s="4">
        <v>13.97</v>
      </c>
      <c r="AU51" s="4">
        <v>3.859</v>
      </c>
      <c r="AV51" s="4">
        <v>10047</v>
      </c>
      <c r="AW51" s="4">
        <v>0</v>
      </c>
      <c r="AX51" s="4">
        <v>0.73</v>
      </c>
      <c r="AY51">
        <v>0.76500000000000001</v>
      </c>
      <c r="AZ51" t="s">
        <v>70</v>
      </c>
      <c r="BA51" t="s">
        <v>354</v>
      </c>
      <c r="BB51">
        <v>3</v>
      </c>
      <c r="BC51" t="s">
        <v>618</v>
      </c>
      <c r="BD51">
        <v>4</v>
      </c>
      <c r="BE51">
        <v>21408.474999999999</v>
      </c>
      <c r="BF51">
        <v>0.15614274253537441</v>
      </c>
      <c r="BG51">
        <v>0.11944919803956143</v>
      </c>
      <c r="BH51">
        <v>269546.6829999999</v>
      </c>
      <c r="BI51">
        <v>1.2401480748327372E-2</v>
      </c>
      <c r="BJ51">
        <v>9.4871327724704389E-3</v>
      </c>
      <c r="BK51">
        <v>1</v>
      </c>
      <c r="BL51" t="s">
        <v>185</v>
      </c>
      <c r="BM51" t="s">
        <v>186</v>
      </c>
      <c r="BN51" t="s">
        <v>185</v>
      </c>
    </row>
    <row r="52" spans="1:66">
      <c r="A52" s="137" t="str">
        <f t="shared" si="35"/>
        <v>해성운수</v>
      </c>
      <c r="B52" s="137" t="str">
        <f t="shared" ref="B52:B72" si="54">X52</f>
        <v>564</v>
      </c>
      <c r="C52" s="138" t="str">
        <f t="shared" si="36"/>
        <v>71바7080</v>
      </c>
      <c r="D52" s="112" t="str">
        <f t="shared" si="37"/>
        <v>소형</v>
      </c>
      <c r="E52" s="108" t="str">
        <f t="shared" si="38"/>
        <v>D</v>
      </c>
      <c r="F52" s="158">
        <f t="shared" si="39"/>
        <v>0.82418604651162797</v>
      </c>
      <c r="G52" s="159">
        <f t="shared" si="40"/>
        <v>3.544</v>
      </c>
      <c r="H52" s="160">
        <f t="shared" si="41"/>
        <v>4.3</v>
      </c>
      <c r="I52" s="161">
        <f t="shared" si="42"/>
        <v>3919.123</v>
      </c>
      <c r="J52" s="162">
        <f t="shared" si="43"/>
        <v>4.8055199645327298E-2</v>
      </c>
      <c r="K52" s="162">
        <f t="shared" si="44"/>
        <v>0.43708515503178086</v>
      </c>
      <c r="L52" s="162">
        <f t="shared" si="45"/>
        <v>0.46847215563277805</v>
      </c>
      <c r="M52" s="163">
        <f t="shared" si="46"/>
        <v>2.9380000000000002</v>
      </c>
      <c r="N52" s="164">
        <f t="shared" si="47"/>
        <v>0.38300000000000001</v>
      </c>
      <c r="O52" s="164">
        <f t="shared" si="48"/>
        <v>0.76500000000000001</v>
      </c>
      <c r="P52" s="165">
        <f t="shared" si="49"/>
        <v>0</v>
      </c>
      <c r="Q52" s="166">
        <f t="shared" si="50"/>
        <v>78</v>
      </c>
      <c r="R52" s="167">
        <f t="shared" si="51"/>
        <v>17.660834388075799</v>
      </c>
      <c r="S52" s="139">
        <f t="shared" si="52"/>
        <v>15</v>
      </c>
      <c r="T52" s="139">
        <f t="shared" si="53"/>
        <v>30</v>
      </c>
      <c r="U52" t="s">
        <v>118</v>
      </c>
      <c r="V52" t="s">
        <v>124</v>
      </c>
      <c r="W52" t="s">
        <v>118</v>
      </c>
      <c r="X52" s="4" t="s">
        <v>124</v>
      </c>
      <c r="Y52" s="4" t="s">
        <v>397</v>
      </c>
      <c r="Z52" s="4" t="s">
        <v>179</v>
      </c>
      <c r="AA52" s="4" t="s">
        <v>180</v>
      </c>
      <c r="AB52" s="4">
        <v>534</v>
      </c>
      <c r="AC52" s="4">
        <v>3919.123</v>
      </c>
      <c r="AD52" s="4">
        <v>1105.8900000000001</v>
      </c>
      <c r="AE52" s="4">
        <v>3.544</v>
      </c>
      <c r="AF52" s="4">
        <v>4.3</v>
      </c>
      <c r="AG52" s="4">
        <v>2.9380000000000002</v>
      </c>
      <c r="AH52" s="4">
        <v>431.01146499999999</v>
      </c>
      <c r="AI52" s="4">
        <v>20.712342</v>
      </c>
      <c r="AJ52" s="4">
        <v>188.388713</v>
      </c>
      <c r="AK52" s="4">
        <v>1836</v>
      </c>
      <c r="AL52" s="4">
        <v>15</v>
      </c>
      <c r="AM52" s="4">
        <v>30</v>
      </c>
      <c r="AN52" s="4">
        <v>78</v>
      </c>
      <c r="AO52" s="4">
        <v>9.0928500000000003</v>
      </c>
      <c r="AP52" s="4">
        <v>380.3</v>
      </c>
      <c r="AQ52" s="4">
        <v>0</v>
      </c>
      <c r="AR52" s="4">
        <v>205</v>
      </c>
      <c r="AS52" s="4">
        <v>89483</v>
      </c>
      <c r="AT52" s="4">
        <v>0.38300000000000001</v>
      </c>
      <c r="AU52" s="4">
        <v>0.76500000000000001</v>
      </c>
      <c r="AV52" s="4">
        <v>30742</v>
      </c>
      <c r="AW52" s="4">
        <v>0</v>
      </c>
      <c r="AX52" s="4">
        <v>0.66</v>
      </c>
      <c r="AY52">
        <v>0.82418604651162797</v>
      </c>
      <c r="AZ52" t="s">
        <v>67</v>
      </c>
      <c r="BA52" t="s">
        <v>354</v>
      </c>
      <c r="BB52">
        <v>2</v>
      </c>
      <c r="BC52" t="s">
        <v>619</v>
      </c>
      <c r="BD52">
        <v>5</v>
      </c>
      <c r="BE52">
        <v>21408.474999999999</v>
      </c>
      <c r="BF52">
        <v>0.18306409027266071</v>
      </c>
      <c r="BG52">
        <v>0.15087886882007201</v>
      </c>
      <c r="BH52">
        <v>269546.6829999999</v>
      </c>
      <c r="BI52">
        <v>1.4539681796047185E-2</v>
      </c>
      <c r="BJ52">
        <v>1.1983402857021215E-2</v>
      </c>
      <c r="BK52">
        <v>1</v>
      </c>
      <c r="BL52" t="s">
        <v>69</v>
      </c>
      <c r="BM52">
        <v>-1</v>
      </c>
      <c r="BN52" t="s">
        <v>425</v>
      </c>
    </row>
    <row r="53" spans="1:66">
      <c r="A53" s="140" t="str">
        <f t="shared" ref="A53:A72" si="55">W53</f>
        <v>해성운수</v>
      </c>
      <c r="B53" s="140" t="str">
        <f t="shared" si="54"/>
        <v>564-1</v>
      </c>
      <c r="C53" s="141" t="str">
        <f t="shared" ref="C53:C72" si="56">Y53</f>
        <v>71바5800</v>
      </c>
      <c r="D53" s="129" t="str">
        <f t="shared" ref="D53:D72" si="57">Z53</f>
        <v>소형</v>
      </c>
      <c r="E53" s="125" t="str">
        <f t="shared" ref="E53:E72" si="58">AZ53</f>
        <v>F</v>
      </c>
      <c r="F53" s="148">
        <f t="shared" ref="F53:F72" si="59">G53/H53</f>
        <v>0.76230769230769224</v>
      </c>
      <c r="G53" s="149">
        <f t="shared" ref="G53:G72" si="60">AE53</f>
        <v>2.9729999999999999</v>
      </c>
      <c r="H53" s="150">
        <f t="shared" ref="H53:H72" si="61">AF53</f>
        <v>3.9</v>
      </c>
      <c r="I53" s="151">
        <f t="shared" ref="I53:I72" si="62">AC53</f>
        <v>1265.23</v>
      </c>
      <c r="J53" s="152">
        <f t="shared" ref="J53:J72" si="63">AI53/AH53</f>
        <v>9.2569927562605056E-2</v>
      </c>
      <c r="K53" s="152">
        <f t="shared" ref="K53:K72" si="64">AJ53/AH53</f>
        <v>0.37181222345689935</v>
      </c>
      <c r="L53" s="152">
        <f t="shared" ref="L53:L72" si="65">AK53/AC53</f>
        <v>0.38016803268970861</v>
      </c>
      <c r="M53" s="153">
        <f t="shared" ref="M53:M72" si="66">AG53</f>
        <v>6.2080000000000002</v>
      </c>
      <c r="N53" s="154">
        <f t="shared" ref="N53:N72" si="67">IF(AW53=0,AT53,"속도계이상")</f>
        <v>0</v>
      </c>
      <c r="O53" s="154">
        <f t="shared" ref="O53:O72" si="68">IF(AW53=0,AU53,"속도계이상")</f>
        <v>0.158</v>
      </c>
      <c r="P53" s="155">
        <f t="shared" ref="P53:P72" si="69">AQ53/60</f>
        <v>0</v>
      </c>
      <c r="Q53" s="156">
        <f t="shared" ref="Q53:Q72" si="70">AN53</f>
        <v>71</v>
      </c>
      <c r="R53" s="157">
        <f t="shared" ref="R53:R72" si="71">AC53/(AH53-AI53-AJ53)</f>
        <v>15.90155386873043</v>
      </c>
      <c r="S53" s="142">
        <f t="shared" ref="S53:S72" si="72">IF(AW53=0,AL53,"속도계이상")</f>
        <v>0</v>
      </c>
      <c r="T53" s="142">
        <f t="shared" ref="T53:T72" si="73">IF(AW53=0,AM53,"속도계이상")</f>
        <v>2</v>
      </c>
      <c r="U53" t="s">
        <v>118</v>
      </c>
      <c r="V53" t="s">
        <v>125</v>
      </c>
      <c r="W53" t="s">
        <v>118</v>
      </c>
      <c r="X53" s="4" t="s">
        <v>125</v>
      </c>
      <c r="Y53" s="4" t="s">
        <v>233</v>
      </c>
      <c r="Z53" s="4" t="s">
        <v>179</v>
      </c>
      <c r="AA53" s="4" t="s">
        <v>180</v>
      </c>
      <c r="AB53" s="4">
        <v>534</v>
      </c>
      <c r="AC53" s="4">
        <v>1265.23</v>
      </c>
      <c r="AD53" s="4">
        <v>425.51400000000001</v>
      </c>
      <c r="AE53" s="4">
        <v>2.9729999999999999</v>
      </c>
      <c r="AF53" s="4">
        <v>3.9</v>
      </c>
      <c r="AG53" s="4">
        <v>6.2080000000000002</v>
      </c>
      <c r="AH53" s="4">
        <v>148.550759</v>
      </c>
      <c r="AI53" s="4">
        <v>13.751333000000001</v>
      </c>
      <c r="AJ53" s="4">
        <v>55.232987999999999</v>
      </c>
      <c r="AK53" s="4">
        <v>481</v>
      </c>
      <c r="AL53" s="4">
        <v>0</v>
      </c>
      <c r="AM53" s="4">
        <v>2</v>
      </c>
      <c r="AN53" s="4">
        <v>71</v>
      </c>
      <c r="AO53" s="4">
        <v>8.5171559999999999</v>
      </c>
      <c r="AP53" s="4">
        <v>11.4</v>
      </c>
      <c r="AQ53" s="4">
        <v>0</v>
      </c>
      <c r="AR53" s="4">
        <v>73</v>
      </c>
      <c r="AS53" s="4">
        <v>30023</v>
      </c>
      <c r="AT53" s="4">
        <v>0</v>
      </c>
      <c r="AU53" s="4">
        <v>0.158</v>
      </c>
      <c r="AV53" s="4">
        <v>10325</v>
      </c>
      <c r="AW53" s="4">
        <v>0</v>
      </c>
      <c r="AX53" s="4">
        <v>0.77</v>
      </c>
      <c r="AY53">
        <v>0.76230769230769224</v>
      </c>
      <c r="AZ53" t="s">
        <v>70</v>
      </c>
      <c r="BA53" t="s">
        <v>355</v>
      </c>
      <c r="BB53">
        <v>1</v>
      </c>
      <c r="BC53" t="s">
        <v>569</v>
      </c>
      <c r="BD53">
        <v>6</v>
      </c>
      <c r="BE53">
        <v>1265.23</v>
      </c>
      <c r="BF53">
        <v>1</v>
      </c>
      <c r="BG53">
        <v>0.76230769230769224</v>
      </c>
      <c r="BH53">
        <v>269546.6829999999</v>
      </c>
      <c r="BI53">
        <v>4.693917899186318E-3</v>
      </c>
      <c r="BJ53">
        <v>3.5782097216104929E-3</v>
      </c>
      <c r="BK53">
        <v>1</v>
      </c>
      <c r="BL53" t="s">
        <v>69</v>
      </c>
      <c r="BM53">
        <v>-2</v>
      </c>
      <c r="BN53" t="s">
        <v>425</v>
      </c>
    </row>
    <row r="54" spans="1:66">
      <c r="A54" s="137" t="str">
        <f t="shared" si="55"/>
        <v>해성운수</v>
      </c>
      <c r="B54" s="137" t="str">
        <f t="shared" si="54"/>
        <v>568</v>
      </c>
      <c r="C54" s="138" t="str">
        <f t="shared" si="56"/>
        <v>71바5774</v>
      </c>
      <c r="D54" s="112" t="str">
        <f t="shared" si="57"/>
        <v>소형</v>
      </c>
      <c r="E54" s="108" t="str">
        <f t="shared" si="58"/>
        <v>D</v>
      </c>
      <c r="F54" s="158">
        <f t="shared" si="59"/>
        <v>0.83687500000000015</v>
      </c>
      <c r="G54" s="159">
        <f t="shared" si="60"/>
        <v>4.0170000000000003</v>
      </c>
      <c r="H54" s="160">
        <f t="shared" si="61"/>
        <v>4.8</v>
      </c>
      <c r="I54" s="161">
        <f t="shared" si="62"/>
        <v>4386.3909999999996</v>
      </c>
      <c r="J54" s="162">
        <f t="shared" si="63"/>
        <v>6.3671269621176529E-2</v>
      </c>
      <c r="K54" s="162">
        <f t="shared" si="64"/>
        <v>0.399490362534622</v>
      </c>
      <c r="L54" s="162">
        <f t="shared" si="65"/>
        <v>0.33786317726805482</v>
      </c>
      <c r="M54" s="163">
        <f t="shared" si="66"/>
        <v>6.0119999999999996</v>
      </c>
      <c r="N54" s="164">
        <f t="shared" si="67"/>
        <v>0.36499999999999999</v>
      </c>
      <c r="O54" s="164">
        <f t="shared" si="68"/>
        <v>0.47899999999999998</v>
      </c>
      <c r="P54" s="165">
        <f t="shared" si="69"/>
        <v>0</v>
      </c>
      <c r="Q54" s="166">
        <f t="shared" si="70"/>
        <v>90</v>
      </c>
      <c r="R54" s="167">
        <f t="shared" si="71"/>
        <v>18.731728930811137</v>
      </c>
      <c r="S54" s="139">
        <f t="shared" si="72"/>
        <v>16</v>
      </c>
      <c r="T54" s="139">
        <f t="shared" si="73"/>
        <v>21</v>
      </c>
      <c r="U54" t="s">
        <v>118</v>
      </c>
      <c r="V54" t="s">
        <v>126</v>
      </c>
      <c r="W54" t="s">
        <v>118</v>
      </c>
      <c r="X54" s="4" t="s">
        <v>126</v>
      </c>
      <c r="Y54" s="4" t="s">
        <v>234</v>
      </c>
      <c r="Z54" s="4" t="s">
        <v>179</v>
      </c>
      <c r="AA54" s="4" t="s">
        <v>180</v>
      </c>
      <c r="AB54" s="4">
        <v>534</v>
      </c>
      <c r="AC54" s="4">
        <v>4386.3909999999996</v>
      </c>
      <c r="AD54" s="4">
        <v>1091.8409999999999</v>
      </c>
      <c r="AE54" s="4">
        <v>4.0170000000000003</v>
      </c>
      <c r="AF54" s="4">
        <v>4.8</v>
      </c>
      <c r="AG54" s="4">
        <v>6.0119999999999996</v>
      </c>
      <c r="AH54" s="4">
        <v>436.20026999999999</v>
      </c>
      <c r="AI54" s="4">
        <v>27.773425</v>
      </c>
      <c r="AJ54" s="4">
        <v>174.25780399999999</v>
      </c>
      <c r="AK54" s="4">
        <v>1482</v>
      </c>
      <c r="AL54" s="4">
        <v>16</v>
      </c>
      <c r="AM54" s="4">
        <v>21</v>
      </c>
      <c r="AN54" s="4">
        <v>90</v>
      </c>
      <c r="AO54" s="4">
        <v>10.055910000000001</v>
      </c>
      <c r="AP54" s="4">
        <v>170</v>
      </c>
      <c r="AQ54" s="4">
        <v>0</v>
      </c>
      <c r="AR54" s="4">
        <v>334</v>
      </c>
      <c r="AS54" s="4">
        <v>149070</v>
      </c>
      <c r="AT54" s="4">
        <v>0.36499999999999999</v>
      </c>
      <c r="AU54" s="4">
        <v>0.47899999999999998</v>
      </c>
      <c r="AV54" s="4">
        <v>30030</v>
      </c>
      <c r="AW54" s="4">
        <v>0</v>
      </c>
      <c r="AX54" s="4">
        <v>0.92</v>
      </c>
      <c r="AY54">
        <v>0.83687500000000015</v>
      </c>
      <c r="AZ54" t="s">
        <v>67</v>
      </c>
      <c r="BA54" t="s">
        <v>356</v>
      </c>
      <c r="BB54">
        <v>1</v>
      </c>
      <c r="BC54" t="s">
        <v>526</v>
      </c>
      <c r="BD54">
        <v>9</v>
      </c>
      <c r="BE54">
        <v>8848.6579999999994</v>
      </c>
      <c r="BF54">
        <v>0.49571257019991055</v>
      </c>
      <c r="BG54">
        <v>0.41484945718605021</v>
      </c>
      <c r="BH54">
        <v>269546.6829999999</v>
      </c>
      <c r="BI54">
        <v>1.6273214536273856E-2</v>
      </c>
      <c r="BJ54">
        <v>1.3618646415044186E-2</v>
      </c>
      <c r="BK54">
        <v>1</v>
      </c>
      <c r="BL54" t="s">
        <v>69</v>
      </c>
      <c r="BM54">
        <v>-1</v>
      </c>
      <c r="BN54" t="s">
        <v>425</v>
      </c>
    </row>
    <row r="55" spans="1:66">
      <c r="A55" s="140" t="str">
        <f t="shared" si="55"/>
        <v>해성운수</v>
      </c>
      <c r="B55" s="140" t="str">
        <f t="shared" si="54"/>
        <v>568</v>
      </c>
      <c r="C55" s="141" t="str">
        <f t="shared" si="56"/>
        <v>71바7075</v>
      </c>
      <c r="D55" s="129" t="str">
        <f t="shared" si="57"/>
        <v>소형</v>
      </c>
      <c r="E55" s="125" t="str">
        <f t="shared" si="58"/>
        <v>B</v>
      </c>
      <c r="F55" s="148">
        <f t="shared" si="59"/>
        <v>0.92964912280701761</v>
      </c>
      <c r="G55" s="149">
        <f t="shared" si="60"/>
        <v>5.2990000000000004</v>
      </c>
      <c r="H55" s="150">
        <f t="shared" si="61"/>
        <v>5.7</v>
      </c>
      <c r="I55" s="151">
        <f t="shared" si="62"/>
        <v>4462.2669999999998</v>
      </c>
      <c r="J55" s="152">
        <f t="shared" si="63"/>
        <v>5.0518345727081991E-2</v>
      </c>
      <c r="K55" s="152">
        <f t="shared" si="64"/>
        <v>0.38228330683164552</v>
      </c>
      <c r="L55" s="152">
        <f t="shared" si="65"/>
        <v>0.41369106779132669</v>
      </c>
      <c r="M55" s="153">
        <f t="shared" si="66"/>
        <v>2.93</v>
      </c>
      <c r="N55" s="154">
        <f t="shared" si="67"/>
        <v>0.20200000000000001</v>
      </c>
      <c r="O55" s="154">
        <f t="shared" si="68"/>
        <v>0.20200000000000001</v>
      </c>
      <c r="P55" s="155">
        <f t="shared" si="69"/>
        <v>0</v>
      </c>
      <c r="Q55" s="156">
        <f t="shared" si="70"/>
        <v>79</v>
      </c>
      <c r="R55" s="157">
        <f t="shared" si="71"/>
        <v>18.686803531592865</v>
      </c>
      <c r="S55" s="142">
        <f t="shared" si="72"/>
        <v>9</v>
      </c>
      <c r="T55" s="142">
        <f t="shared" si="73"/>
        <v>9</v>
      </c>
      <c r="U55" t="s">
        <v>118</v>
      </c>
      <c r="V55" t="s">
        <v>126</v>
      </c>
      <c r="W55" t="s">
        <v>118</v>
      </c>
      <c r="X55" s="4" t="s">
        <v>126</v>
      </c>
      <c r="Y55" s="4" t="s">
        <v>398</v>
      </c>
      <c r="Z55" s="4" t="s">
        <v>179</v>
      </c>
      <c r="AA55" s="4" t="s">
        <v>180</v>
      </c>
      <c r="AB55" s="4">
        <v>534</v>
      </c>
      <c r="AC55" s="4">
        <v>4462.2669999999998</v>
      </c>
      <c r="AD55" s="4">
        <v>842.05899999999997</v>
      </c>
      <c r="AE55" s="4">
        <v>5.2990000000000004</v>
      </c>
      <c r="AF55" s="4">
        <v>5.7</v>
      </c>
      <c r="AG55" s="4">
        <v>2.93</v>
      </c>
      <c r="AH55" s="4">
        <v>421.00337400000001</v>
      </c>
      <c r="AI55" s="4">
        <v>21.268394000000001</v>
      </c>
      <c r="AJ55" s="4">
        <v>160.94256200000001</v>
      </c>
      <c r="AK55" s="4">
        <v>1846</v>
      </c>
      <c r="AL55" s="4">
        <v>9</v>
      </c>
      <c r="AM55" s="4">
        <v>9</v>
      </c>
      <c r="AN55" s="4">
        <v>79</v>
      </c>
      <c r="AO55" s="4">
        <v>10.599124</v>
      </c>
      <c r="AP55" s="4">
        <v>123.7</v>
      </c>
      <c r="AQ55" s="4">
        <v>0</v>
      </c>
      <c r="AR55" s="4">
        <v>273</v>
      </c>
      <c r="AS55" s="4">
        <v>129035</v>
      </c>
      <c r="AT55" s="4">
        <v>0.20200000000000001</v>
      </c>
      <c r="AU55" s="4">
        <v>0.20200000000000001</v>
      </c>
      <c r="AV55" s="4">
        <v>34889</v>
      </c>
      <c r="AW55" s="4">
        <v>0</v>
      </c>
      <c r="AX55" s="4">
        <v>0.92</v>
      </c>
      <c r="AY55">
        <v>0.92964912280701761</v>
      </c>
      <c r="AZ55" t="s">
        <v>68</v>
      </c>
      <c r="BA55" t="s">
        <v>356</v>
      </c>
      <c r="BB55">
        <v>1</v>
      </c>
      <c r="BC55" t="s">
        <v>399</v>
      </c>
      <c r="BD55">
        <v>10</v>
      </c>
      <c r="BE55">
        <v>8848.6579999999994</v>
      </c>
      <c r="BF55">
        <v>0.50428742980008945</v>
      </c>
      <c r="BG55">
        <v>0.46881036675625865</v>
      </c>
      <c r="BH55">
        <v>269546.6829999999</v>
      </c>
      <c r="BI55">
        <v>1.6554709374776471E-2</v>
      </c>
      <c r="BJ55">
        <v>1.5390071048586057E-2</v>
      </c>
      <c r="BK55">
        <v>1</v>
      </c>
      <c r="BL55" t="s">
        <v>68</v>
      </c>
      <c r="BM55">
        <v>0</v>
      </c>
      <c r="BN55" t="s">
        <v>337</v>
      </c>
    </row>
    <row r="56" spans="1:66">
      <c r="A56" s="137" t="str">
        <f t="shared" si="55"/>
        <v>해성운수</v>
      </c>
      <c r="B56" s="137" t="str">
        <f t="shared" si="54"/>
        <v>579</v>
      </c>
      <c r="C56" s="138" t="str">
        <f t="shared" si="56"/>
        <v>71바5770</v>
      </c>
      <c r="D56" s="112" t="str">
        <f t="shared" si="57"/>
        <v>소형</v>
      </c>
      <c r="E56" s="108" t="str">
        <f t="shared" si="58"/>
        <v>D</v>
      </c>
      <c r="F56" s="158">
        <f t="shared" si="59"/>
        <v>0.80267857142857146</v>
      </c>
      <c r="G56" s="159">
        <f t="shared" si="60"/>
        <v>4.4950000000000001</v>
      </c>
      <c r="H56" s="160">
        <f t="shared" si="61"/>
        <v>5.6</v>
      </c>
      <c r="I56" s="161">
        <f t="shared" si="62"/>
        <v>4172.76</v>
      </c>
      <c r="J56" s="162">
        <f t="shared" si="63"/>
        <v>1.5025110740843204E-2</v>
      </c>
      <c r="K56" s="162">
        <f t="shared" si="64"/>
        <v>0.52242033728621207</v>
      </c>
      <c r="L56" s="162">
        <f t="shared" si="65"/>
        <v>0.44071549765622753</v>
      </c>
      <c r="M56" s="163">
        <f t="shared" si="66"/>
        <v>5.556</v>
      </c>
      <c r="N56" s="164">
        <f t="shared" si="67"/>
        <v>1.0780000000000001</v>
      </c>
      <c r="O56" s="164">
        <f t="shared" si="68"/>
        <v>5.4640000000000004</v>
      </c>
      <c r="P56" s="165">
        <f t="shared" si="69"/>
        <v>0.26333333333333336</v>
      </c>
      <c r="Q56" s="166">
        <f t="shared" si="70"/>
        <v>97</v>
      </c>
      <c r="R56" s="167">
        <f t="shared" si="71"/>
        <v>20.557770653148335</v>
      </c>
      <c r="S56" s="139">
        <f t="shared" si="72"/>
        <v>45</v>
      </c>
      <c r="T56" s="139">
        <f t="shared" si="73"/>
        <v>228</v>
      </c>
      <c r="U56" t="s">
        <v>118</v>
      </c>
      <c r="V56" t="s">
        <v>127</v>
      </c>
      <c r="W56" t="s">
        <v>118</v>
      </c>
      <c r="X56" s="4" t="s">
        <v>127</v>
      </c>
      <c r="Y56" s="4" t="s">
        <v>235</v>
      </c>
      <c r="Z56" s="4" t="s">
        <v>179</v>
      </c>
      <c r="AA56" s="4" t="s">
        <v>180</v>
      </c>
      <c r="AB56" s="4">
        <v>534</v>
      </c>
      <c r="AC56" s="4">
        <v>4172.76</v>
      </c>
      <c r="AD56" s="4">
        <v>928.37699999999995</v>
      </c>
      <c r="AE56" s="4">
        <v>4.4950000000000001</v>
      </c>
      <c r="AF56" s="4">
        <v>5.6</v>
      </c>
      <c r="AG56" s="4">
        <v>5.556</v>
      </c>
      <c r="AH56" s="4">
        <v>438.81799699999999</v>
      </c>
      <c r="AI56" s="4">
        <v>6.5932890000000004</v>
      </c>
      <c r="AJ56" s="4">
        <v>229.247446</v>
      </c>
      <c r="AK56" s="4">
        <v>1839</v>
      </c>
      <c r="AL56" s="4">
        <v>45</v>
      </c>
      <c r="AM56" s="4">
        <v>228</v>
      </c>
      <c r="AN56" s="4">
        <v>97</v>
      </c>
      <c r="AO56" s="4">
        <v>9.5090900000000005</v>
      </c>
      <c r="AP56" s="4">
        <v>723.9</v>
      </c>
      <c r="AQ56" s="4">
        <v>15.8</v>
      </c>
      <c r="AR56" s="4">
        <v>456</v>
      </c>
      <c r="AS56" s="4">
        <v>154962</v>
      </c>
      <c r="AT56" s="4">
        <v>1.0780000000000001</v>
      </c>
      <c r="AU56" s="4">
        <v>5.4640000000000004</v>
      </c>
      <c r="AV56" s="4">
        <v>33240</v>
      </c>
      <c r="AW56" s="4">
        <v>0</v>
      </c>
      <c r="AX56" s="4">
        <v>0.91</v>
      </c>
      <c r="AY56">
        <v>0.80267857142857146</v>
      </c>
      <c r="AZ56" t="s">
        <v>67</v>
      </c>
      <c r="BA56" t="s">
        <v>357</v>
      </c>
      <c r="BB56">
        <v>3</v>
      </c>
      <c r="BC56" t="s">
        <v>484</v>
      </c>
      <c r="BD56">
        <v>8</v>
      </c>
      <c r="BE56">
        <v>27058.06</v>
      </c>
      <c r="BF56">
        <v>0.15421504719850573</v>
      </c>
      <c r="BG56">
        <v>0.12378511377808631</v>
      </c>
      <c r="BH56">
        <v>269546.6829999999</v>
      </c>
      <c r="BI56">
        <v>1.5480657945992984E-2</v>
      </c>
      <c r="BJ56">
        <v>1.2425992404864012E-2</v>
      </c>
      <c r="BK56">
        <v>1</v>
      </c>
      <c r="BL56" t="s">
        <v>67</v>
      </c>
      <c r="BM56">
        <v>0</v>
      </c>
      <c r="BN56" t="s">
        <v>337</v>
      </c>
    </row>
    <row r="57" spans="1:66">
      <c r="A57" s="140" t="str">
        <f t="shared" si="55"/>
        <v>해성운수</v>
      </c>
      <c r="B57" s="140" t="str">
        <f t="shared" si="54"/>
        <v>579</v>
      </c>
      <c r="C57" s="141" t="str">
        <f t="shared" si="56"/>
        <v>71바5776</v>
      </c>
      <c r="D57" s="129" t="str">
        <f t="shared" si="57"/>
        <v>소형</v>
      </c>
      <c r="E57" s="125" t="str">
        <f t="shared" si="58"/>
        <v>이상</v>
      </c>
      <c r="F57" s="148">
        <f t="shared" si="59"/>
        <v>0.50396551724137928</v>
      </c>
      <c r="G57" s="149">
        <f t="shared" si="60"/>
        <v>2.923</v>
      </c>
      <c r="H57" s="150">
        <f t="shared" si="61"/>
        <v>5.8</v>
      </c>
      <c r="I57" s="151">
        <f t="shared" si="62"/>
        <v>3807.6060000000002</v>
      </c>
      <c r="J57" s="152">
        <f t="shared" si="63"/>
        <v>3.9755141879273294E-3</v>
      </c>
      <c r="K57" s="152">
        <f t="shared" si="64"/>
        <v>0.50509313499769593</v>
      </c>
      <c r="L57" s="152">
        <f t="shared" si="65"/>
        <v>0.31988603862899678</v>
      </c>
      <c r="M57" s="153">
        <f t="shared" si="66"/>
        <v>12.196</v>
      </c>
      <c r="N57" s="154">
        <f t="shared" si="67"/>
        <v>6.5129999999999999</v>
      </c>
      <c r="O57" s="154">
        <f t="shared" si="68"/>
        <v>4.7009999999999996</v>
      </c>
      <c r="P57" s="155">
        <f t="shared" si="69"/>
        <v>0</v>
      </c>
      <c r="Q57" s="156">
        <f t="shared" si="70"/>
        <v>93</v>
      </c>
      <c r="R57" s="157">
        <f t="shared" si="71"/>
        <v>20.296614326864727</v>
      </c>
      <c r="S57" s="142">
        <f t="shared" si="72"/>
        <v>248</v>
      </c>
      <c r="T57" s="142">
        <f t="shared" si="73"/>
        <v>179</v>
      </c>
      <c r="U57" t="s">
        <v>118</v>
      </c>
      <c r="V57" t="s">
        <v>127</v>
      </c>
      <c r="W57" t="s">
        <v>118</v>
      </c>
      <c r="X57" s="4" t="s">
        <v>127</v>
      </c>
      <c r="Y57" s="4" t="s">
        <v>516</v>
      </c>
      <c r="Z57" s="4" t="s">
        <v>179</v>
      </c>
      <c r="AA57" s="4" t="s">
        <v>180</v>
      </c>
      <c r="AB57" s="4">
        <v>534</v>
      </c>
      <c r="AC57" s="4">
        <v>3807.6060000000002</v>
      </c>
      <c r="AD57" s="4">
        <v>1302.5650000000001</v>
      </c>
      <c r="AE57" s="4">
        <v>2.923</v>
      </c>
      <c r="AF57" s="4">
        <v>5.8</v>
      </c>
      <c r="AG57" s="4">
        <v>12.196</v>
      </c>
      <c r="AH57" s="4">
        <v>382.12692199999998</v>
      </c>
      <c r="AI57" s="4">
        <v>1.5191509999999999</v>
      </c>
      <c r="AJ57" s="4">
        <v>193.00968499999999</v>
      </c>
      <c r="AK57" s="4">
        <v>1218</v>
      </c>
      <c r="AL57" s="4">
        <v>248</v>
      </c>
      <c r="AM57" s="4">
        <v>179</v>
      </c>
      <c r="AN57" s="4">
        <v>93</v>
      </c>
      <c r="AO57" s="4">
        <v>9.9642440000000008</v>
      </c>
      <c r="AP57" s="4">
        <v>643.20000000000005</v>
      </c>
      <c r="AQ57" s="4">
        <v>0</v>
      </c>
      <c r="AR57" s="4">
        <v>143</v>
      </c>
      <c r="AS57" s="4">
        <v>96961</v>
      </c>
      <c r="AT57" s="4">
        <v>6.5129999999999999</v>
      </c>
      <c r="AU57" s="4">
        <v>4.7009999999999996</v>
      </c>
      <c r="AV57" s="4">
        <v>0</v>
      </c>
      <c r="AW57" s="4">
        <v>0</v>
      </c>
      <c r="AX57" s="4">
        <v>0.92</v>
      </c>
      <c r="AY57">
        <v>0.50396551724137928</v>
      </c>
      <c r="AZ57" t="s">
        <v>338</v>
      </c>
      <c r="BA57" t="s">
        <v>357</v>
      </c>
      <c r="BB57">
        <v>1</v>
      </c>
      <c r="BC57" t="s">
        <v>517</v>
      </c>
      <c r="BD57">
        <v>1</v>
      </c>
      <c r="BE57">
        <v>27058.06</v>
      </c>
      <c r="BF57">
        <v>0.14071984465996454</v>
      </c>
      <c r="BG57">
        <v>7.0917949300185579E-2</v>
      </c>
      <c r="BH57">
        <v>269546.6829999999</v>
      </c>
      <c r="BI57">
        <v>1.4125961253249782E-2</v>
      </c>
      <c r="BJ57">
        <v>7.1189973695257088E-3</v>
      </c>
      <c r="BK57">
        <v>1</v>
      </c>
      <c r="BL57" t="s">
        <v>338</v>
      </c>
      <c r="BM57">
        <v>0</v>
      </c>
      <c r="BN57" t="s">
        <v>337</v>
      </c>
    </row>
    <row r="58" spans="1:66">
      <c r="A58" s="137" t="str">
        <f t="shared" si="55"/>
        <v>해성운수</v>
      </c>
      <c r="B58" s="137" t="str">
        <f t="shared" si="54"/>
        <v>579</v>
      </c>
      <c r="C58" s="138" t="str">
        <f t="shared" si="56"/>
        <v>71바5777</v>
      </c>
      <c r="D58" s="112" t="str">
        <f t="shared" si="57"/>
        <v>소형</v>
      </c>
      <c r="E58" s="108" t="str">
        <f t="shared" si="58"/>
        <v>F</v>
      </c>
      <c r="F58" s="158">
        <f t="shared" si="59"/>
        <v>0.72315789473684211</v>
      </c>
      <c r="G58" s="159">
        <f t="shared" si="60"/>
        <v>4.1219999999999999</v>
      </c>
      <c r="H58" s="160">
        <f t="shared" si="61"/>
        <v>5.7</v>
      </c>
      <c r="I58" s="161">
        <f t="shared" si="62"/>
        <v>3014.922</v>
      </c>
      <c r="J58" s="162">
        <f t="shared" si="63"/>
        <v>2.8792588134595509E-2</v>
      </c>
      <c r="K58" s="162">
        <f t="shared" si="64"/>
        <v>0.45224547505709184</v>
      </c>
      <c r="L58" s="162">
        <f t="shared" si="65"/>
        <v>0.45871833500170156</v>
      </c>
      <c r="M58" s="163">
        <f t="shared" si="66"/>
        <v>5.3739999999999997</v>
      </c>
      <c r="N58" s="164">
        <f t="shared" si="67"/>
        <v>0.53100000000000003</v>
      </c>
      <c r="O58" s="164">
        <f t="shared" si="68"/>
        <v>3.9470000000000001</v>
      </c>
      <c r="P58" s="165">
        <f t="shared" si="69"/>
        <v>0.99666666666666659</v>
      </c>
      <c r="Q58" s="166">
        <f t="shared" si="70"/>
        <v>84</v>
      </c>
      <c r="R58" s="167">
        <f t="shared" si="71"/>
        <v>19.735960062286075</v>
      </c>
      <c r="S58" s="139">
        <f t="shared" si="72"/>
        <v>16</v>
      </c>
      <c r="T58" s="139">
        <f t="shared" si="73"/>
        <v>119</v>
      </c>
      <c r="U58" t="s">
        <v>118</v>
      </c>
      <c r="V58" t="s">
        <v>127</v>
      </c>
      <c r="W58" t="s">
        <v>118</v>
      </c>
      <c r="X58" s="4" t="s">
        <v>127</v>
      </c>
      <c r="Y58" s="4" t="s">
        <v>236</v>
      </c>
      <c r="Z58" s="4" t="s">
        <v>179</v>
      </c>
      <c r="AA58" s="4" t="s">
        <v>180</v>
      </c>
      <c r="AB58" s="4">
        <v>534</v>
      </c>
      <c r="AC58" s="4">
        <v>3014.922</v>
      </c>
      <c r="AD58" s="4">
        <v>731.37199999999996</v>
      </c>
      <c r="AE58" s="4">
        <v>4.1219999999999999</v>
      </c>
      <c r="AF58" s="4">
        <v>5.7</v>
      </c>
      <c r="AG58" s="4">
        <v>5.3739999999999997</v>
      </c>
      <c r="AH58" s="4">
        <v>294.36238800000001</v>
      </c>
      <c r="AI58" s="4">
        <v>8.4754550000000002</v>
      </c>
      <c r="AJ58" s="4">
        <v>133.12405799999999</v>
      </c>
      <c r="AK58" s="4">
        <v>1383</v>
      </c>
      <c r="AL58" s="4">
        <v>16</v>
      </c>
      <c r="AM58" s="4">
        <v>119</v>
      </c>
      <c r="AN58" s="4">
        <v>84</v>
      </c>
      <c r="AO58" s="4">
        <v>10.242212</v>
      </c>
      <c r="AP58" s="4">
        <v>688.3</v>
      </c>
      <c r="AQ58" s="4">
        <v>59.8</v>
      </c>
      <c r="AR58" s="4">
        <v>108</v>
      </c>
      <c r="AS58" s="4">
        <v>75139</v>
      </c>
      <c r="AT58" s="4">
        <v>0.53100000000000003</v>
      </c>
      <c r="AU58" s="4">
        <v>3.9470000000000001</v>
      </c>
      <c r="AV58" s="4">
        <v>4444</v>
      </c>
      <c r="AW58" s="4">
        <v>0</v>
      </c>
      <c r="AX58" s="4">
        <v>0.85</v>
      </c>
      <c r="AY58">
        <v>0.72315789473684211</v>
      </c>
      <c r="AZ58" t="s">
        <v>70</v>
      </c>
      <c r="BA58" t="s">
        <v>357</v>
      </c>
      <c r="BB58">
        <v>4</v>
      </c>
      <c r="BC58" t="s">
        <v>478</v>
      </c>
      <c r="BD58">
        <v>6</v>
      </c>
      <c r="BE58">
        <v>27058.06</v>
      </c>
      <c r="BF58">
        <v>0.1114241745343162</v>
      </c>
      <c r="BG58">
        <v>8.057727147902656E-2</v>
      </c>
      <c r="BH58">
        <v>269546.6829999999</v>
      </c>
      <c r="BI58">
        <v>1.1185157118034359E-2</v>
      </c>
      <c r="BJ58">
        <v>8.088634673778532E-3</v>
      </c>
      <c r="BK58">
        <v>1</v>
      </c>
      <c r="BL58" t="s">
        <v>67</v>
      </c>
      <c r="BM58">
        <v>-1</v>
      </c>
      <c r="BN58" t="s">
        <v>425</v>
      </c>
    </row>
    <row r="59" spans="1:66">
      <c r="A59" s="140" t="str">
        <f t="shared" si="55"/>
        <v>해성운수</v>
      </c>
      <c r="B59" s="140" t="str">
        <f t="shared" si="54"/>
        <v>579</v>
      </c>
      <c r="C59" s="141" t="str">
        <f t="shared" si="56"/>
        <v>71바5796</v>
      </c>
      <c r="D59" s="129" t="str">
        <f t="shared" si="57"/>
        <v>소형</v>
      </c>
      <c r="E59" s="125" t="str">
        <f t="shared" si="58"/>
        <v>F</v>
      </c>
      <c r="F59" s="148">
        <f t="shared" si="59"/>
        <v>0.76821428571428574</v>
      </c>
      <c r="G59" s="149">
        <f t="shared" si="60"/>
        <v>4.3019999999999996</v>
      </c>
      <c r="H59" s="150">
        <f t="shared" si="61"/>
        <v>5.6</v>
      </c>
      <c r="I59" s="151">
        <f t="shared" si="62"/>
        <v>4056.5479999999998</v>
      </c>
      <c r="J59" s="152">
        <f t="shared" si="63"/>
        <v>1.3217980099908161E-2</v>
      </c>
      <c r="K59" s="152">
        <f t="shared" si="64"/>
        <v>0.46769025633998651</v>
      </c>
      <c r="L59" s="152">
        <f t="shared" si="65"/>
        <v>0.45284808659973952</v>
      </c>
      <c r="M59" s="153">
        <f t="shared" si="66"/>
        <v>5.3319999999999999</v>
      </c>
      <c r="N59" s="154">
        <f t="shared" si="67"/>
        <v>0</v>
      </c>
      <c r="O59" s="154">
        <f t="shared" si="68"/>
        <v>1.38</v>
      </c>
      <c r="P59" s="155">
        <f t="shared" si="69"/>
        <v>0</v>
      </c>
      <c r="Q59" s="156">
        <f t="shared" si="70"/>
        <v>92</v>
      </c>
      <c r="R59" s="157">
        <f t="shared" si="71"/>
        <v>20.491807253669414</v>
      </c>
      <c r="S59" s="142">
        <f t="shared" si="72"/>
        <v>0</v>
      </c>
      <c r="T59" s="142">
        <f t="shared" si="73"/>
        <v>56</v>
      </c>
      <c r="U59" t="s">
        <v>118</v>
      </c>
      <c r="V59" t="s">
        <v>127</v>
      </c>
      <c r="W59" t="s">
        <v>118</v>
      </c>
      <c r="X59" s="4" t="s">
        <v>127</v>
      </c>
      <c r="Y59" s="4" t="s">
        <v>358</v>
      </c>
      <c r="Z59" s="4" t="s">
        <v>179</v>
      </c>
      <c r="AA59" s="4" t="s">
        <v>180</v>
      </c>
      <c r="AB59" s="4">
        <v>534</v>
      </c>
      <c r="AC59" s="4">
        <v>4056.5479999999998</v>
      </c>
      <c r="AD59" s="4">
        <v>943.04399999999998</v>
      </c>
      <c r="AE59" s="4">
        <v>4.3019999999999996</v>
      </c>
      <c r="AF59" s="4">
        <v>5.6</v>
      </c>
      <c r="AG59" s="4">
        <v>5.3319999999999999</v>
      </c>
      <c r="AH59" s="4">
        <v>381.35743600000001</v>
      </c>
      <c r="AI59" s="4">
        <v>5.040775</v>
      </c>
      <c r="AJ59" s="4">
        <v>178.357157</v>
      </c>
      <c r="AK59" s="4">
        <v>1837</v>
      </c>
      <c r="AL59" s="4">
        <v>0</v>
      </c>
      <c r="AM59" s="4">
        <v>56</v>
      </c>
      <c r="AN59" s="4">
        <v>92</v>
      </c>
      <c r="AO59" s="4">
        <v>10.637128000000001</v>
      </c>
      <c r="AP59" s="4">
        <v>395</v>
      </c>
      <c r="AQ59" s="4">
        <v>0</v>
      </c>
      <c r="AR59" s="4">
        <v>117</v>
      </c>
      <c r="AS59" s="4">
        <v>82104</v>
      </c>
      <c r="AT59" s="4">
        <v>0</v>
      </c>
      <c r="AU59" s="4">
        <v>1.38</v>
      </c>
      <c r="AV59" s="4">
        <v>31913</v>
      </c>
      <c r="AW59" s="4">
        <v>0</v>
      </c>
      <c r="AX59" s="4">
        <v>0.86</v>
      </c>
      <c r="AY59">
        <v>0.76821428571428574</v>
      </c>
      <c r="AZ59" t="s">
        <v>70</v>
      </c>
      <c r="BA59" t="s">
        <v>357</v>
      </c>
      <c r="BB59">
        <v>2</v>
      </c>
      <c r="BC59" t="s">
        <v>359</v>
      </c>
      <c r="BD59">
        <v>9</v>
      </c>
      <c r="BE59">
        <v>27058.06</v>
      </c>
      <c r="BF59">
        <v>0.14992013470293139</v>
      </c>
      <c r="BG59">
        <v>0.11517078919500194</v>
      </c>
      <c r="BH59">
        <v>269546.6829999999</v>
      </c>
      <c r="BI59">
        <v>1.504951927009987E-2</v>
      </c>
      <c r="BJ59">
        <v>1.1561255696423151E-2</v>
      </c>
      <c r="BK59">
        <v>1</v>
      </c>
      <c r="BL59" t="s">
        <v>70</v>
      </c>
      <c r="BM59">
        <v>0</v>
      </c>
      <c r="BN59" t="s">
        <v>337</v>
      </c>
    </row>
    <row r="60" spans="1:66">
      <c r="A60" s="137" t="str">
        <f t="shared" si="55"/>
        <v>해성운수</v>
      </c>
      <c r="B60" s="137" t="str">
        <f t="shared" si="54"/>
        <v>579</v>
      </c>
      <c r="C60" s="138" t="str">
        <f t="shared" si="56"/>
        <v>71바5797</v>
      </c>
      <c r="D60" s="112" t="str">
        <f t="shared" si="57"/>
        <v>소형</v>
      </c>
      <c r="E60" s="108" t="str">
        <f t="shared" si="58"/>
        <v>F</v>
      </c>
      <c r="F60" s="158">
        <f t="shared" si="59"/>
        <v>0.71875000000000011</v>
      </c>
      <c r="G60" s="159">
        <f t="shared" si="60"/>
        <v>4.0250000000000004</v>
      </c>
      <c r="H60" s="160">
        <f t="shared" si="61"/>
        <v>5.6</v>
      </c>
      <c r="I60" s="161">
        <f t="shared" si="62"/>
        <v>2261.732</v>
      </c>
      <c r="J60" s="162">
        <f t="shared" si="63"/>
        <v>2.7971303821523914E-2</v>
      </c>
      <c r="K60" s="162">
        <f t="shared" si="64"/>
        <v>0.48158888530926097</v>
      </c>
      <c r="L60" s="162">
        <f t="shared" si="65"/>
        <v>0.48989004886520598</v>
      </c>
      <c r="M60" s="163">
        <f t="shared" si="66"/>
        <v>5.827</v>
      </c>
      <c r="N60" s="164">
        <f t="shared" si="67"/>
        <v>0.84</v>
      </c>
      <c r="O60" s="164">
        <f t="shared" si="68"/>
        <v>1.901</v>
      </c>
      <c r="P60" s="165">
        <f t="shared" si="69"/>
        <v>0</v>
      </c>
      <c r="Q60" s="166">
        <f t="shared" si="70"/>
        <v>83</v>
      </c>
      <c r="R60" s="167">
        <f t="shared" si="71"/>
        <v>17.775976041872646</v>
      </c>
      <c r="S60" s="139">
        <f t="shared" si="72"/>
        <v>19</v>
      </c>
      <c r="T60" s="139">
        <f t="shared" si="73"/>
        <v>43</v>
      </c>
      <c r="U60" t="s">
        <v>118</v>
      </c>
      <c r="V60" t="s">
        <v>127</v>
      </c>
      <c r="W60" t="s">
        <v>118</v>
      </c>
      <c r="X60" s="4" t="s">
        <v>127</v>
      </c>
      <c r="Y60" s="4" t="s">
        <v>518</v>
      </c>
      <c r="Z60" s="4" t="s">
        <v>179</v>
      </c>
      <c r="AA60" s="4" t="s">
        <v>180</v>
      </c>
      <c r="AB60" s="4">
        <v>534</v>
      </c>
      <c r="AC60" s="4">
        <v>2261.732</v>
      </c>
      <c r="AD60" s="4">
        <v>561.85900000000004</v>
      </c>
      <c r="AE60" s="4">
        <v>4.0250000000000004</v>
      </c>
      <c r="AF60" s="4">
        <v>5.6</v>
      </c>
      <c r="AG60" s="4">
        <v>5.827</v>
      </c>
      <c r="AH60" s="4">
        <v>259.43106</v>
      </c>
      <c r="AI60" s="4">
        <v>7.2566249999999997</v>
      </c>
      <c r="AJ60" s="4">
        <v>124.939115</v>
      </c>
      <c r="AK60" s="4">
        <v>1108</v>
      </c>
      <c r="AL60" s="4">
        <v>19</v>
      </c>
      <c r="AM60" s="4">
        <v>43</v>
      </c>
      <c r="AN60" s="4">
        <v>83</v>
      </c>
      <c r="AO60" s="4">
        <v>8.7180459999999993</v>
      </c>
      <c r="AP60" s="4">
        <v>175.4</v>
      </c>
      <c r="AQ60" s="4">
        <v>0</v>
      </c>
      <c r="AR60" s="4">
        <v>136</v>
      </c>
      <c r="AS60" s="4">
        <v>74316</v>
      </c>
      <c r="AT60" s="4">
        <v>0.84</v>
      </c>
      <c r="AU60" s="4">
        <v>1.901</v>
      </c>
      <c r="AV60" s="4">
        <v>19140</v>
      </c>
      <c r="AW60" s="4">
        <v>0</v>
      </c>
      <c r="AX60" s="4">
        <v>0.95</v>
      </c>
      <c r="AY60">
        <v>0.71875000000000011</v>
      </c>
      <c r="AZ60" t="s">
        <v>70</v>
      </c>
      <c r="BA60" t="s">
        <v>357</v>
      </c>
      <c r="BB60">
        <v>5</v>
      </c>
      <c r="BC60" t="s">
        <v>467</v>
      </c>
      <c r="BD60">
        <v>6</v>
      </c>
      <c r="BE60">
        <v>27058.06</v>
      </c>
      <c r="BF60">
        <v>8.3588106464395448E-2</v>
      </c>
      <c r="BG60">
        <v>6.0078951521284236E-2</v>
      </c>
      <c r="BH60">
        <v>269546.6829999999</v>
      </c>
      <c r="BI60">
        <v>8.3908730570429642E-3</v>
      </c>
      <c r="BJ60">
        <v>6.030940009749631E-3</v>
      </c>
      <c r="BK60">
        <v>1</v>
      </c>
      <c r="BL60" t="s">
        <v>69</v>
      </c>
      <c r="BM60">
        <v>-2</v>
      </c>
      <c r="BN60" t="s">
        <v>425</v>
      </c>
    </row>
    <row r="61" spans="1:66">
      <c r="A61" s="140" t="str">
        <f t="shared" si="55"/>
        <v>해성운수</v>
      </c>
      <c r="B61" s="140" t="str">
        <f t="shared" si="54"/>
        <v>579</v>
      </c>
      <c r="C61" s="141" t="str">
        <f t="shared" si="56"/>
        <v>71바5798</v>
      </c>
      <c r="D61" s="129" t="str">
        <f t="shared" si="57"/>
        <v>소형</v>
      </c>
      <c r="E61" s="125" t="str">
        <f t="shared" si="58"/>
        <v>F</v>
      </c>
      <c r="F61" s="148">
        <f t="shared" si="59"/>
        <v>0.74210526315789482</v>
      </c>
      <c r="G61" s="149">
        <f t="shared" si="60"/>
        <v>4.2300000000000004</v>
      </c>
      <c r="H61" s="150">
        <f t="shared" si="61"/>
        <v>5.7</v>
      </c>
      <c r="I61" s="151">
        <f t="shared" si="62"/>
        <v>3896.6790000000001</v>
      </c>
      <c r="J61" s="152">
        <f t="shared" si="63"/>
        <v>2.2512372818656829E-2</v>
      </c>
      <c r="K61" s="152">
        <f t="shared" si="64"/>
        <v>0.48095123042476928</v>
      </c>
      <c r="L61" s="152">
        <f t="shared" si="65"/>
        <v>0.42882670089068153</v>
      </c>
      <c r="M61" s="153">
        <f t="shared" si="66"/>
        <v>5.7220000000000004</v>
      </c>
      <c r="N61" s="154">
        <f t="shared" si="67"/>
        <v>2.335</v>
      </c>
      <c r="O61" s="154">
        <f t="shared" si="68"/>
        <v>3.0030000000000001</v>
      </c>
      <c r="P61" s="155">
        <f t="shared" si="69"/>
        <v>3.1666666666666662E-2</v>
      </c>
      <c r="Q61" s="156">
        <f t="shared" si="70"/>
        <v>84</v>
      </c>
      <c r="R61" s="157">
        <f t="shared" si="71"/>
        <v>19.482487018692495</v>
      </c>
      <c r="S61" s="142">
        <f t="shared" si="72"/>
        <v>91</v>
      </c>
      <c r="T61" s="142">
        <f t="shared" si="73"/>
        <v>117</v>
      </c>
      <c r="U61" t="s">
        <v>118</v>
      </c>
      <c r="V61" t="s">
        <v>127</v>
      </c>
      <c r="W61" t="s">
        <v>118</v>
      </c>
      <c r="X61" s="4" t="s">
        <v>127</v>
      </c>
      <c r="Y61" s="4" t="s">
        <v>237</v>
      </c>
      <c r="Z61" s="4" t="s">
        <v>179</v>
      </c>
      <c r="AA61" s="4" t="s">
        <v>180</v>
      </c>
      <c r="AB61" s="4">
        <v>534</v>
      </c>
      <c r="AC61" s="4">
        <v>3896.6790000000001</v>
      </c>
      <c r="AD61" s="4">
        <v>921.197</v>
      </c>
      <c r="AE61" s="4">
        <v>4.2300000000000004</v>
      </c>
      <c r="AF61" s="4">
        <v>5.7</v>
      </c>
      <c r="AG61" s="4">
        <v>5.7220000000000004</v>
      </c>
      <c r="AH61" s="4">
        <v>402.80898300000001</v>
      </c>
      <c r="AI61" s="4">
        <v>9.0681860000000007</v>
      </c>
      <c r="AJ61" s="4">
        <v>193.73147599999999</v>
      </c>
      <c r="AK61" s="4">
        <v>1671</v>
      </c>
      <c r="AL61" s="4">
        <v>91</v>
      </c>
      <c r="AM61" s="4">
        <v>117</v>
      </c>
      <c r="AN61" s="4">
        <v>84</v>
      </c>
      <c r="AO61" s="4">
        <v>9.6737629999999992</v>
      </c>
      <c r="AP61" s="4">
        <v>798.6</v>
      </c>
      <c r="AQ61" s="4">
        <v>1.9</v>
      </c>
      <c r="AR61" s="4">
        <v>251</v>
      </c>
      <c r="AS61" s="4">
        <v>120624</v>
      </c>
      <c r="AT61" s="4">
        <v>2.335</v>
      </c>
      <c r="AU61" s="4">
        <v>3.0030000000000001</v>
      </c>
      <c r="AV61" s="4">
        <v>32241</v>
      </c>
      <c r="AW61" s="4">
        <v>0</v>
      </c>
      <c r="AX61" s="4">
        <v>0.9</v>
      </c>
      <c r="AY61">
        <v>0.74210526315789482</v>
      </c>
      <c r="AZ61" t="s">
        <v>70</v>
      </c>
      <c r="BA61" t="s">
        <v>357</v>
      </c>
      <c r="BB61">
        <v>3</v>
      </c>
      <c r="BC61" t="s">
        <v>375</v>
      </c>
      <c r="BD61">
        <v>8</v>
      </c>
      <c r="BE61">
        <v>27058.06</v>
      </c>
      <c r="BF61">
        <v>0.14401176581026134</v>
      </c>
      <c r="BG61">
        <v>0.10687188936445711</v>
      </c>
      <c r="BH61">
        <v>269546.6829999999</v>
      </c>
      <c r="BI61">
        <v>1.4456416070977959E-2</v>
      </c>
      <c r="BJ61">
        <v>1.0728182452673119E-2</v>
      </c>
      <c r="BK61">
        <v>1</v>
      </c>
      <c r="BL61" t="s">
        <v>70</v>
      </c>
      <c r="BM61">
        <v>0</v>
      </c>
      <c r="BN61" t="s">
        <v>337</v>
      </c>
    </row>
    <row r="62" spans="1:66">
      <c r="A62" s="137" t="str">
        <f t="shared" si="55"/>
        <v>해성운수</v>
      </c>
      <c r="B62" s="137" t="str">
        <f t="shared" si="54"/>
        <v>579</v>
      </c>
      <c r="C62" s="138" t="str">
        <f t="shared" si="56"/>
        <v>71바5799</v>
      </c>
      <c r="D62" s="112" t="str">
        <f t="shared" si="57"/>
        <v>소형</v>
      </c>
      <c r="E62" s="108" t="str">
        <f t="shared" si="58"/>
        <v>D</v>
      </c>
      <c r="F62" s="158">
        <f t="shared" si="59"/>
        <v>0.83912280701754394</v>
      </c>
      <c r="G62" s="159">
        <f t="shared" si="60"/>
        <v>4.7830000000000004</v>
      </c>
      <c r="H62" s="160">
        <f t="shared" si="61"/>
        <v>5.7</v>
      </c>
      <c r="I62" s="161">
        <f t="shared" si="62"/>
        <v>3490.3119999999999</v>
      </c>
      <c r="J62" s="162">
        <f t="shared" si="63"/>
        <v>2.7986943652968346E-2</v>
      </c>
      <c r="K62" s="162">
        <f t="shared" si="64"/>
        <v>0.43752802821344294</v>
      </c>
      <c r="L62" s="162">
        <f t="shared" si="65"/>
        <v>0.48763548932015249</v>
      </c>
      <c r="M62" s="163">
        <f t="shared" si="66"/>
        <v>3.5670000000000002</v>
      </c>
      <c r="N62" s="164">
        <f t="shared" si="67"/>
        <v>1.089</v>
      </c>
      <c r="O62" s="164">
        <f t="shared" si="68"/>
        <v>1.776</v>
      </c>
      <c r="P62" s="165">
        <f t="shared" si="69"/>
        <v>4.8333333333333332E-2</v>
      </c>
      <c r="Q62" s="166">
        <f t="shared" si="70"/>
        <v>87</v>
      </c>
      <c r="R62" s="167">
        <f t="shared" si="71"/>
        <v>19.35655833579003</v>
      </c>
      <c r="S62" s="139">
        <f t="shared" si="72"/>
        <v>38</v>
      </c>
      <c r="T62" s="139">
        <f t="shared" si="73"/>
        <v>62</v>
      </c>
      <c r="U62" t="s">
        <v>118</v>
      </c>
      <c r="V62" t="s">
        <v>127</v>
      </c>
      <c r="W62" t="s">
        <v>118</v>
      </c>
      <c r="X62" s="4" t="s">
        <v>127</v>
      </c>
      <c r="Y62" s="4" t="s">
        <v>360</v>
      </c>
      <c r="Z62" s="4" t="s">
        <v>179</v>
      </c>
      <c r="AA62" s="4" t="s">
        <v>180</v>
      </c>
      <c r="AB62" s="4">
        <v>534</v>
      </c>
      <c r="AC62" s="4">
        <v>3490.3119999999999</v>
      </c>
      <c r="AD62" s="4">
        <v>729.75199999999995</v>
      </c>
      <c r="AE62" s="4">
        <v>4.7830000000000004</v>
      </c>
      <c r="AF62" s="4">
        <v>5.7</v>
      </c>
      <c r="AG62" s="4">
        <v>3.5670000000000002</v>
      </c>
      <c r="AH62" s="4">
        <v>337.36541999999997</v>
      </c>
      <c r="AI62" s="4">
        <v>9.441827</v>
      </c>
      <c r="AJ62" s="4">
        <v>147.60682700000001</v>
      </c>
      <c r="AK62" s="4">
        <v>1702</v>
      </c>
      <c r="AL62" s="4">
        <v>38</v>
      </c>
      <c r="AM62" s="4">
        <v>62</v>
      </c>
      <c r="AN62" s="4">
        <v>87</v>
      </c>
      <c r="AO62" s="4">
        <v>10.345789999999999</v>
      </c>
      <c r="AP62" s="4">
        <v>233.5</v>
      </c>
      <c r="AQ62" s="4">
        <v>2.9</v>
      </c>
      <c r="AR62" s="4">
        <v>93</v>
      </c>
      <c r="AS62" s="4">
        <v>48714</v>
      </c>
      <c r="AT62" s="4">
        <v>1.089</v>
      </c>
      <c r="AU62" s="4">
        <v>1.776</v>
      </c>
      <c r="AV62" s="4">
        <v>28160</v>
      </c>
      <c r="AW62" s="4">
        <v>0</v>
      </c>
      <c r="AX62" s="4">
        <v>0.86</v>
      </c>
      <c r="AY62">
        <v>0.83912280701754394</v>
      </c>
      <c r="AZ62" t="s">
        <v>67</v>
      </c>
      <c r="BA62" t="s">
        <v>357</v>
      </c>
      <c r="BB62">
        <v>1</v>
      </c>
      <c r="BC62" t="s">
        <v>402</v>
      </c>
      <c r="BD62">
        <v>11</v>
      </c>
      <c r="BE62">
        <v>27058.06</v>
      </c>
      <c r="BF62">
        <v>0.12899343116247061</v>
      </c>
      <c r="BG62">
        <v>0.10824133004387666</v>
      </c>
      <c r="BH62">
        <v>269546.6829999999</v>
      </c>
      <c r="BI62">
        <v>1.2948821930040226E-2</v>
      </c>
      <c r="BJ62">
        <v>1.0865651805505685E-2</v>
      </c>
      <c r="BK62">
        <v>1</v>
      </c>
      <c r="BL62" t="s">
        <v>66</v>
      </c>
      <c r="BM62">
        <v>-3</v>
      </c>
      <c r="BN62" t="s">
        <v>425</v>
      </c>
    </row>
    <row r="63" spans="1:66">
      <c r="A63" s="140" t="str">
        <f t="shared" si="55"/>
        <v>해성운수</v>
      </c>
      <c r="B63" s="140" t="str">
        <f t="shared" si="54"/>
        <v>579</v>
      </c>
      <c r="C63" s="141" t="str">
        <f t="shared" si="56"/>
        <v>71바5813</v>
      </c>
      <c r="D63" s="129" t="str">
        <f t="shared" si="57"/>
        <v>소형</v>
      </c>
      <c r="E63" s="125" t="str">
        <f t="shared" si="58"/>
        <v>F</v>
      </c>
      <c r="F63" s="148">
        <f t="shared" si="59"/>
        <v>0.7901785714285714</v>
      </c>
      <c r="G63" s="149">
        <f t="shared" si="60"/>
        <v>4.4249999999999998</v>
      </c>
      <c r="H63" s="150">
        <f t="shared" si="61"/>
        <v>5.6</v>
      </c>
      <c r="I63" s="151">
        <f t="shared" si="62"/>
        <v>2267.3049999999998</v>
      </c>
      <c r="J63" s="152">
        <f t="shared" si="63"/>
        <v>3.9621161507354785E-2</v>
      </c>
      <c r="K63" s="152">
        <f t="shared" si="64"/>
        <v>0.45279323626890422</v>
      </c>
      <c r="L63" s="152">
        <f t="shared" si="65"/>
        <v>0.47369012991194392</v>
      </c>
      <c r="M63" s="153">
        <f t="shared" si="66"/>
        <v>5.43</v>
      </c>
      <c r="N63" s="154">
        <f t="shared" si="67"/>
        <v>0.52900000000000003</v>
      </c>
      <c r="O63" s="154">
        <f t="shared" si="68"/>
        <v>2.2050000000000001</v>
      </c>
      <c r="P63" s="155">
        <f t="shared" si="69"/>
        <v>0</v>
      </c>
      <c r="Q63" s="156">
        <f t="shared" si="70"/>
        <v>79</v>
      </c>
      <c r="R63" s="157">
        <f t="shared" si="71"/>
        <v>20.015631102588973</v>
      </c>
      <c r="S63" s="142">
        <f t="shared" si="72"/>
        <v>12</v>
      </c>
      <c r="T63" s="142">
        <f t="shared" si="73"/>
        <v>50</v>
      </c>
      <c r="U63" t="s">
        <v>118</v>
      </c>
      <c r="V63" t="s">
        <v>127</v>
      </c>
      <c r="W63" t="s">
        <v>118</v>
      </c>
      <c r="X63" s="4" t="s">
        <v>127</v>
      </c>
      <c r="Y63" s="4" t="s">
        <v>238</v>
      </c>
      <c r="Z63" s="4" t="s">
        <v>179</v>
      </c>
      <c r="AA63" s="4" t="s">
        <v>180</v>
      </c>
      <c r="AB63" s="4">
        <v>534</v>
      </c>
      <c r="AC63" s="4">
        <v>2267.3049999999998</v>
      </c>
      <c r="AD63" s="4">
        <v>512.37699999999995</v>
      </c>
      <c r="AE63" s="4">
        <v>4.4249999999999998</v>
      </c>
      <c r="AF63" s="4">
        <v>5.6</v>
      </c>
      <c r="AG63" s="4">
        <v>5.43</v>
      </c>
      <c r="AH63" s="4">
        <v>223.16771299999999</v>
      </c>
      <c r="AI63" s="4">
        <v>8.8421640000000004</v>
      </c>
      <c r="AJ63" s="4">
        <v>101.04883100000001</v>
      </c>
      <c r="AK63" s="4">
        <v>1074</v>
      </c>
      <c r="AL63" s="4">
        <v>12</v>
      </c>
      <c r="AM63" s="4">
        <v>50</v>
      </c>
      <c r="AN63" s="4">
        <v>79</v>
      </c>
      <c r="AO63" s="4">
        <v>10.159646</v>
      </c>
      <c r="AP63" s="4">
        <v>183.7</v>
      </c>
      <c r="AQ63" s="4">
        <v>0</v>
      </c>
      <c r="AR63" s="4">
        <v>93</v>
      </c>
      <c r="AS63" s="4">
        <v>54796</v>
      </c>
      <c r="AT63" s="4">
        <v>0.52900000000000003</v>
      </c>
      <c r="AU63" s="4">
        <v>2.2050000000000001</v>
      </c>
      <c r="AV63" s="4">
        <v>15142</v>
      </c>
      <c r="AW63" s="4">
        <v>0</v>
      </c>
      <c r="AX63" s="4">
        <v>0.88</v>
      </c>
      <c r="AY63">
        <v>0.7901785714285714</v>
      </c>
      <c r="AZ63" t="s">
        <v>70</v>
      </c>
      <c r="BA63" t="s">
        <v>357</v>
      </c>
      <c r="BB63">
        <v>1</v>
      </c>
      <c r="BC63" t="s">
        <v>361</v>
      </c>
      <c r="BD63">
        <v>12</v>
      </c>
      <c r="BE63">
        <v>27058.06</v>
      </c>
      <c r="BF63">
        <v>8.3794070971828713E-2</v>
      </c>
      <c r="BG63">
        <v>6.6212279294703941E-2</v>
      </c>
      <c r="BH63">
        <v>269546.6829999999</v>
      </c>
      <c r="BI63">
        <v>8.4115485108752046E-3</v>
      </c>
      <c r="BJ63">
        <v>6.6466253858254963E-3</v>
      </c>
      <c r="BK63">
        <v>1</v>
      </c>
      <c r="BL63" t="s">
        <v>67</v>
      </c>
      <c r="BM63">
        <v>-1</v>
      </c>
      <c r="BN63" t="s">
        <v>425</v>
      </c>
    </row>
    <row r="64" spans="1:66">
      <c r="A64" s="137" t="str">
        <f t="shared" si="55"/>
        <v>해성운수</v>
      </c>
      <c r="B64" s="137" t="str">
        <f t="shared" si="54"/>
        <v>579</v>
      </c>
      <c r="C64" s="138" t="str">
        <f t="shared" si="56"/>
        <v>71바5814</v>
      </c>
      <c r="D64" s="112" t="str">
        <f t="shared" si="57"/>
        <v>소형</v>
      </c>
      <c r="E64" s="108" t="str">
        <f t="shared" si="58"/>
        <v>D</v>
      </c>
      <c r="F64" s="158">
        <f t="shared" si="59"/>
        <v>0.80754385964912279</v>
      </c>
      <c r="G64" s="159">
        <f t="shared" si="60"/>
        <v>4.6029999999999998</v>
      </c>
      <c r="H64" s="160">
        <f t="shared" si="61"/>
        <v>5.7</v>
      </c>
      <c r="I64" s="161">
        <f t="shared" si="62"/>
        <v>3897.8020000000001</v>
      </c>
      <c r="J64" s="162">
        <f t="shared" si="63"/>
        <v>6.8692129087888475E-3</v>
      </c>
      <c r="K64" s="162">
        <f t="shared" si="64"/>
        <v>0.46211361479448748</v>
      </c>
      <c r="L64" s="162">
        <f t="shared" si="65"/>
        <v>0.48848043076585212</v>
      </c>
      <c r="M64" s="163">
        <f t="shared" si="66"/>
        <v>5.2309999999999999</v>
      </c>
      <c r="N64" s="164">
        <f t="shared" si="67"/>
        <v>0.18</v>
      </c>
      <c r="O64" s="164">
        <f t="shared" si="68"/>
        <v>1.5649999999999999</v>
      </c>
      <c r="P64" s="165">
        <f t="shared" si="69"/>
        <v>0</v>
      </c>
      <c r="Q64" s="166">
        <f t="shared" si="70"/>
        <v>84</v>
      </c>
      <c r="R64" s="167">
        <f t="shared" si="71"/>
        <v>19.145791250035035</v>
      </c>
      <c r="S64" s="139">
        <f t="shared" si="72"/>
        <v>7</v>
      </c>
      <c r="T64" s="139">
        <f t="shared" si="73"/>
        <v>61</v>
      </c>
      <c r="U64" t="s">
        <v>118</v>
      </c>
      <c r="V64" t="s">
        <v>127</v>
      </c>
      <c r="W64" t="s">
        <v>118</v>
      </c>
      <c r="X64" s="4" t="s">
        <v>127</v>
      </c>
      <c r="Y64" s="4" t="s">
        <v>239</v>
      </c>
      <c r="Z64" s="4" t="s">
        <v>179</v>
      </c>
      <c r="AA64" s="4" t="s">
        <v>180</v>
      </c>
      <c r="AB64" s="4">
        <v>534</v>
      </c>
      <c r="AC64" s="4">
        <v>3897.8020000000001</v>
      </c>
      <c r="AD64" s="4">
        <v>846.86</v>
      </c>
      <c r="AE64" s="4">
        <v>4.6029999999999998</v>
      </c>
      <c r="AF64" s="4">
        <v>5.7</v>
      </c>
      <c r="AG64" s="4">
        <v>5.2309999999999999</v>
      </c>
      <c r="AH64" s="4">
        <v>383.38744700000001</v>
      </c>
      <c r="AI64" s="4">
        <v>2.6335700000000002</v>
      </c>
      <c r="AJ64" s="4">
        <v>177.16855899999999</v>
      </c>
      <c r="AK64" s="4">
        <v>1904</v>
      </c>
      <c r="AL64" s="4">
        <v>7</v>
      </c>
      <c r="AM64" s="4">
        <v>61</v>
      </c>
      <c r="AN64" s="4">
        <v>84</v>
      </c>
      <c r="AO64" s="4">
        <v>10.166743</v>
      </c>
      <c r="AP64" s="4">
        <v>147.69999999999999</v>
      </c>
      <c r="AQ64" s="4">
        <v>0</v>
      </c>
      <c r="AR64" s="4">
        <v>158</v>
      </c>
      <c r="AS64" s="4">
        <v>106074</v>
      </c>
      <c r="AT64" s="4">
        <v>0.18</v>
      </c>
      <c r="AU64" s="4">
        <v>1.5649999999999999</v>
      </c>
      <c r="AV64" s="4">
        <v>27051</v>
      </c>
      <c r="AW64" s="4">
        <v>0</v>
      </c>
      <c r="AX64" s="4">
        <v>0.98</v>
      </c>
      <c r="AY64">
        <v>0.80754385964912279</v>
      </c>
      <c r="AZ64" t="s">
        <v>67</v>
      </c>
      <c r="BA64" t="s">
        <v>357</v>
      </c>
      <c r="BB64">
        <v>2</v>
      </c>
      <c r="BC64" t="s">
        <v>400</v>
      </c>
      <c r="BD64">
        <v>7</v>
      </c>
      <c r="BE64">
        <v>27058.06</v>
      </c>
      <c r="BF64">
        <v>0.14405326915529051</v>
      </c>
      <c r="BG64">
        <v>0.11632933296873724</v>
      </c>
      <c r="BH64">
        <v>269546.6829999999</v>
      </c>
      <c r="BI64">
        <v>1.4460582325177423E-2</v>
      </c>
      <c r="BJ64">
        <v>1.1677554463647662E-2</v>
      </c>
      <c r="BK64">
        <v>1</v>
      </c>
      <c r="BL64" t="s">
        <v>67</v>
      </c>
      <c r="BM64">
        <v>0</v>
      </c>
      <c r="BN64" t="s">
        <v>337</v>
      </c>
    </row>
    <row r="65" spans="1:66">
      <c r="A65" s="140" t="str">
        <f t="shared" si="55"/>
        <v>해성운수</v>
      </c>
      <c r="B65" s="140" t="str">
        <f t="shared" si="54"/>
        <v>593</v>
      </c>
      <c r="C65" s="141" t="str">
        <f t="shared" si="56"/>
        <v>70바3804</v>
      </c>
      <c r="D65" s="129" t="str">
        <f t="shared" si="57"/>
        <v>중형</v>
      </c>
      <c r="E65" s="125" t="str">
        <f t="shared" si="58"/>
        <v>C</v>
      </c>
      <c r="F65" s="148">
        <f t="shared" si="59"/>
        <v>0.85458333333333347</v>
      </c>
      <c r="G65" s="149">
        <f t="shared" si="60"/>
        <v>2.0510000000000002</v>
      </c>
      <c r="H65" s="150">
        <f t="shared" si="61"/>
        <v>2.4</v>
      </c>
      <c r="I65" s="151">
        <f t="shared" si="62"/>
        <v>3975.0610000000001</v>
      </c>
      <c r="J65" s="152">
        <f t="shared" si="63"/>
        <v>7.7148251923190945E-3</v>
      </c>
      <c r="K65" s="152">
        <f t="shared" si="64"/>
        <v>0.47871968319399688</v>
      </c>
      <c r="L65" s="152">
        <f t="shared" si="65"/>
        <v>0.24905278183152407</v>
      </c>
      <c r="M65" s="153">
        <f t="shared" si="66"/>
        <v>8.1310000000000002</v>
      </c>
      <c r="N65" s="154">
        <f t="shared" si="67"/>
        <v>0</v>
      </c>
      <c r="O65" s="154">
        <f t="shared" si="68"/>
        <v>4.6790000000000003</v>
      </c>
      <c r="P65" s="155">
        <f t="shared" si="69"/>
        <v>0</v>
      </c>
      <c r="Q65" s="156">
        <f t="shared" si="70"/>
        <v>64</v>
      </c>
      <c r="R65" s="157">
        <f t="shared" si="71"/>
        <v>19.158321393785577</v>
      </c>
      <c r="S65" s="142">
        <f t="shared" si="72"/>
        <v>0</v>
      </c>
      <c r="T65" s="142">
        <f t="shared" si="73"/>
        <v>186</v>
      </c>
      <c r="U65" t="s">
        <v>118</v>
      </c>
      <c r="V65" t="s">
        <v>128</v>
      </c>
      <c r="W65" t="s">
        <v>118</v>
      </c>
      <c r="X65" s="4" t="s">
        <v>128</v>
      </c>
      <c r="Y65" s="4" t="s">
        <v>240</v>
      </c>
      <c r="Z65" s="4" t="s">
        <v>181</v>
      </c>
      <c r="AA65" s="4" t="s">
        <v>48</v>
      </c>
      <c r="AB65" s="4">
        <v>534</v>
      </c>
      <c r="AC65" s="4">
        <v>3975.0610000000001</v>
      </c>
      <c r="AD65" s="4">
        <v>1938.0150000000001</v>
      </c>
      <c r="AE65" s="4">
        <v>2.0510000000000002</v>
      </c>
      <c r="AF65" s="4">
        <v>2.4</v>
      </c>
      <c r="AG65" s="4">
        <v>8.1310000000000002</v>
      </c>
      <c r="AH65" s="4">
        <v>404.00850600000001</v>
      </c>
      <c r="AI65" s="4">
        <v>3.1168550000000002</v>
      </c>
      <c r="AJ65" s="4">
        <v>193.406824</v>
      </c>
      <c r="AK65" s="4">
        <v>990</v>
      </c>
      <c r="AL65" s="4">
        <v>0</v>
      </c>
      <c r="AM65" s="4">
        <v>186</v>
      </c>
      <c r="AN65" s="4">
        <v>64</v>
      </c>
      <c r="AO65" s="4">
        <v>9.8390520000000006</v>
      </c>
      <c r="AP65" s="4">
        <v>0</v>
      </c>
      <c r="AQ65" s="4">
        <v>0</v>
      </c>
      <c r="AR65" s="4">
        <v>363</v>
      </c>
      <c r="AS65" s="4">
        <v>126238</v>
      </c>
      <c r="AT65" s="4">
        <v>0</v>
      </c>
      <c r="AU65" s="4">
        <v>4.6790000000000003</v>
      </c>
      <c r="AV65" s="4">
        <v>28667</v>
      </c>
      <c r="AW65" s="4">
        <v>0</v>
      </c>
      <c r="AX65" s="4">
        <v>0.54</v>
      </c>
      <c r="AY65">
        <v>0.85458333333333347</v>
      </c>
      <c r="AZ65" t="s">
        <v>69</v>
      </c>
      <c r="BA65" t="s">
        <v>362</v>
      </c>
      <c r="BB65">
        <v>3</v>
      </c>
      <c r="BC65" t="s">
        <v>403</v>
      </c>
      <c r="BD65">
        <v>8</v>
      </c>
      <c r="BE65">
        <v>31354.983000000004</v>
      </c>
      <c r="BF65">
        <v>0.12677605342665949</v>
      </c>
      <c r="BG65">
        <v>0.10834070232419944</v>
      </c>
      <c r="BH65">
        <v>269546.6829999999</v>
      </c>
      <c r="BI65">
        <v>1.4747208000329953E-2</v>
      </c>
      <c r="BJ65">
        <v>1.2602718170281975E-2</v>
      </c>
      <c r="BK65">
        <v>1</v>
      </c>
      <c r="BL65" t="s">
        <v>69</v>
      </c>
      <c r="BM65">
        <v>0</v>
      </c>
      <c r="BN65" t="s">
        <v>337</v>
      </c>
    </row>
    <row r="66" spans="1:66">
      <c r="A66" s="137" t="str">
        <f t="shared" si="55"/>
        <v>해성운수</v>
      </c>
      <c r="B66" s="137" t="str">
        <f t="shared" si="54"/>
        <v>593</v>
      </c>
      <c r="C66" s="138" t="str">
        <f t="shared" si="56"/>
        <v>70바3806</v>
      </c>
      <c r="D66" s="112" t="str">
        <f t="shared" si="57"/>
        <v>중형</v>
      </c>
      <c r="E66" s="108" t="str">
        <f t="shared" si="58"/>
        <v>C</v>
      </c>
      <c r="F66" s="158">
        <f t="shared" si="59"/>
        <v>0.86173913043478267</v>
      </c>
      <c r="G66" s="159">
        <f t="shared" si="60"/>
        <v>1.982</v>
      </c>
      <c r="H66" s="160">
        <f t="shared" si="61"/>
        <v>2.2999999999999998</v>
      </c>
      <c r="I66" s="161">
        <f t="shared" si="62"/>
        <v>3810.8760000000002</v>
      </c>
      <c r="J66" s="162">
        <f t="shared" si="63"/>
        <v>1.5815610366179535E-2</v>
      </c>
      <c r="K66" s="162">
        <f t="shared" si="64"/>
        <v>0.5162110100985462</v>
      </c>
      <c r="L66" s="162">
        <f t="shared" si="65"/>
        <v>0.11073569436528503</v>
      </c>
      <c r="M66" s="163">
        <f t="shared" si="66"/>
        <v>7.3739999999999997</v>
      </c>
      <c r="N66" s="164">
        <f t="shared" si="67"/>
        <v>0.44600000000000001</v>
      </c>
      <c r="O66" s="164">
        <f t="shared" si="68"/>
        <v>4.4870000000000001</v>
      </c>
      <c r="P66" s="165">
        <f t="shared" si="69"/>
        <v>0</v>
      </c>
      <c r="Q66" s="166">
        <f t="shared" si="70"/>
        <v>67</v>
      </c>
      <c r="R66" s="167">
        <f t="shared" si="71"/>
        <v>19.78045728963933</v>
      </c>
      <c r="S66" s="139">
        <f t="shared" si="72"/>
        <v>17</v>
      </c>
      <c r="T66" s="139">
        <f t="shared" si="73"/>
        <v>171</v>
      </c>
      <c r="U66" t="s">
        <v>118</v>
      </c>
      <c r="V66" t="s">
        <v>128</v>
      </c>
      <c r="W66" t="s">
        <v>118</v>
      </c>
      <c r="X66" s="4" t="s">
        <v>128</v>
      </c>
      <c r="Y66" s="4" t="s">
        <v>363</v>
      </c>
      <c r="Z66" s="4" t="s">
        <v>181</v>
      </c>
      <c r="AA66" s="4" t="s">
        <v>201</v>
      </c>
      <c r="AB66" s="4">
        <v>534</v>
      </c>
      <c r="AC66" s="4">
        <v>3810.8760000000002</v>
      </c>
      <c r="AD66" s="4">
        <v>1923.04</v>
      </c>
      <c r="AE66" s="4">
        <v>1.982</v>
      </c>
      <c r="AF66" s="4">
        <v>2.2999999999999998</v>
      </c>
      <c r="AG66" s="4">
        <v>7.3739999999999997</v>
      </c>
      <c r="AH66" s="4">
        <v>411.68717800000002</v>
      </c>
      <c r="AI66" s="4">
        <v>6.5110840000000003</v>
      </c>
      <c r="AJ66" s="4">
        <v>212.51745399999999</v>
      </c>
      <c r="AK66" s="4">
        <v>422</v>
      </c>
      <c r="AL66" s="4">
        <v>17</v>
      </c>
      <c r="AM66" s="4">
        <v>171</v>
      </c>
      <c r="AN66" s="4">
        <v>67</v>
      </c>
      <c r="AO66" s="4">
        <v>9.2567269999999997</v>
      </c>
      <c r="AP66" s="4">
        <v>12.9</v>
      </c>
      <c r="AQ66" s="4">
        <v>0</v>
      </c>
      <c r="AR66" s="4">
        <v>433</v>
      </c>
      <c r="AS66" s="4">
        <v>151082</v>
      </c>
      <c r="AT66" s="4">
        <v>0.44600000000000001</v>
      </c>
      <c r="AU66" s="4">
        <v>4.4870000000000001</v>
      </c>
      <c r="AV66" s="4">
        <v>0</v>
      </c>
      <c r="AW66" s="4">
        <v>0</v>
      </c>
      <c r="AX66" s="4">
        <v>0.48</v>
      </c>
      <c r="AY66">
        <v>0.86173913043478267</v>
      </c>
      <c r="AZ66" t="s">
        <v>69</v>
      </c>
      <c r="BA66" t="s">
        <v>362</v>
      </c>
      <c r="BB66">
        <v>2</v>
      </c>
      <c r="BC66" t="s">
        <v>407</v>
      </c>
      <c r="BD66">
        <v>1</v>
      </c>
      <c r="BE66">
        <v>31354.983000000004</v>
      </c>
      <c r="BF66">
        <v>0.12153972464281035</v>
      </c>
      <c r="BG66">
        <v>0.10473553662697832</v>
      </c>
      <c r="BH66">
        <v>269546.6829999999</v>
      </c>
      <c r="BI66">
        <v>1.4138092732530496E-2</v>
      </c>
      <c r="BJ66">
        <v>1.218334773733715E-2</v>
      </c>
      <c r="BK66">
        <v>1</v>
      </c>
      <c r="BL66" t="s">
        <v>69</v>
      </c>
      <c r="BM66">
        <v>0</v>
      </c>
      <c r="BN66" t="s">
        <v>337</v>
      </c>
    </row>
    <row r="67" spans="1:66">
      <c r="A67" s="140" t="str">
        <f t="shared" si="55"/>
        <v>해성운수</v>
      </c>
      <c r="B67" s="140" t="str">
        <f t="shared" si="54"/>
        <v>593</v>
      </c>
      <c r="C67" s="141" t="str">
        <f t="shared" si="56"/>
        <v>70바3808</v>
      </c>
      <c r="D67" s="129" t="str">
        <f t="shared" si="57"/>
        <v>중형</v>
      </c>
      <c r="E67" s="125" t="str">
        <f t="shared" si="58"/>
        <v>D</v>
      </c>
      <c r="F67" s="148">
        <f t="shared" si="59"/>
        <v>0.84478260869565225</v>
      </c>
      <c r="G67" s="149">
        <f t="shared" si="60"/>
        <v>1.9430000000000001</v>
      </c>
      <c r="H67" s="150">
        <f t="shared" si="61"/>
        <v>2.2999999999999998</v>
      </c>
      <c r="I67" s="151">
        <f t="shared" si="62"/>
        <v>3458.0650000000001</v>
      </c>
      <c r="J67" s="152">
        <f t="shared" si="63"/>
        <v>1.769014926259619E-2</v>
      </c>
      <c r="K67" s="152">
        <f t="shared" si="64"/>
        <v>0.43524688645193566</v>
      </c>
      <c r="L67" s="152">
        <f t="shared" si="65"/>
        <v>0.16627796180812102</v>
      </c>
      <c r="M67" s="153">
        <f t="shared" si="66"/>
        <v>6.6020000000000003</v>
      </c>
      <c r="N67" s="154">
        <f t="shared" si="67"/>
        <v>2.9000000000000001E-2</v>
      </c>
      <c r="O67" s="154">
        <f t="shared" si="68"/>
        <v>1.7929999999999999</v>
      </c>
      <c r="P67" s="155">
        <f t="shared" si="69"/>
        <v>0</v>
      </c>
      <c r="Q67" s="156">
        <f t="shared" si="70"/>
        <v>63</v>
      </c>
      <c r="R67" s="157">
        <f t="shared" si="71"/>
        <v>20.02139620571219</v>
      </c>
      <c r="S67" s="142">
        <f t="shared" si="72"/>
        <v>1</v>
      </c>
      <c r="T67" s="142">
        <f t="shared" si="73"/>
        <v>62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241</v>
      </c>
      <c r="Z67" s="4" t="s">
        <v>181</v>
      </c>
      <c r="AA67" s="4" t="s">
        <v>201</v>
      </c>
      <c r="AB67" s="4">
        <v>534</v>
      </c>
      <c r="AC67" s="4">
        <v>3458.0650000000001</v>
      </c>
      <c r="AD67" s="4">
        <v>1779.8440000000001</v>
      </c>
      <c r="AE67" s="4">
        <v>1.9430000000000001</v>
      </c>
      <c r="AF67" s="4">
        <v>2.2999999999999998</v>
      </c>
      <c r="AG67" s="4">
        <v>6.6020000000000003</v>
      </c>
      <c r="AH67" s="4">
        <v>315.71955200000002</v>
      </c>
      <c r="AI67" s="4">
        <v>5.5851259999999998</v>
      </c>
      <c r="AJ67" s="4">
        <v>137.415952</v>
      </c>
      <c r="AK67" s="4">
        <v>575</v>
      </c>
      <c r="AL67" s="4">
        <v>1</v>
      </c>
      <c r="AM67" s="4">
        <v>62</v>
      </c>
      <c r="AN67" s="4">
        <v>63</v>
      </c>
      <c r="AO67" s="4">
        <v>10.952964</v>
      </c>
      <c r="AP67" s="4">
        <v>0</v>
      </c>
      <c r="AQ67" s="4">
        <v>0</v>
      </c>
      <c r="AR67" s="4">
        <v>110</v>
      </c>
      <c r="AS67" s="4">
        <v>30626</v>
      </c>
      <c r="AT67" s="4">
        <v>2.9000000000000001E-2</v>
      </c>
      <c r="AU67" s="4">
        <v>1.7929999999999999</v>
      </c>
      <c r="AV67" s="4">
        <v>26238</v>
      </c>
      <c r="AW67" s="4">
        <v>0</v>
      </c>
      <c r="AX67" s="4">
        <v>0.44</v>
      </c>
      <c r="AY67">
        <v>0.84478260869565225</v>
      </c>
      <c r="AZ67" t="s">
        <v>67</v>
      </c>
      <c r="BA67" t="s">
        <v>362</v>
      </c>
      <c r="BB67">
        <v>1</v>
      </c>
      <c r="BC67" t="s">
        <v>364</v>
      </c>
      <c r="BD67">
        <v>7</v>
      </c>
      <c r="BE67">
        <v>31354.983000000004</v>
      </c>
      <c r="BF67">
        <v>0.11028757374864466</v>
      </c>
      <c r="BG67">
        <v>9.3169024258094174E-2</v>
      </c>
      <c r="BH67">
        <v>269546.6829999999</v>
      </c>
      <c r="BI67">
        <v>1.2829187736656367E-2</v>
      </c>
      <c r="BJ67">
        <v>1.0837874683618836E-2</v>
      </c>
      <c r="BK67">
        <v>1</v>
      </c>
      <c r="BL67" t="s">
        <v>69</v>
      </c>
      <c r="BM67">
        <v>-1</v>
      </c>
      <c r="BN67" t="s">
        <v>425</v>
      </c>
    </row>
    <row r="68" spans="1:66">
      <c r="A68" s="137" t="str">
        <f t="shared" si="55"/>
        <v>해성운수</v>
      </c>
      <c r="B68" s="137" t="str">
        <f t="shared" si="54"/>
        <v>593</v>
      </c>
      <c r="C68" s="138" t="str">
        <f t="shared" si="56"/>
        <v>71바5778</v>
      </c>
      <c r="D68" s="112" t="str">
        <f t="shared" si="57"/>
        <v>중형</v>
      </c>
      <c r="E68" s="108" t="str">
        <f t="shared" si="58"/>
        <v>D</v>
      </c>
      <c r="F68" s="158">
        <f t="shared" si="59"/>
        <v>0.80130434782608706</v>
      </c>
      <c r="G68" s="159">
        <f t="shared" si="60"/>
        <v>1.843</v>
      </c>
      <c r="H68" s="160">
        <f t="shared" si="61"/>
        <v>2.2999999999999998</v>
      </c>
      <c r="I68" s="161">
        <f t="shared" si="62"/>
        <v>4052.163</v>
      </c>
      <c r="J68" s="162">
        <f t="shared" si="63"/>
        <v>2.1972573688195871E-2</v>
      </c>
      <c r="K68" s="162">
        <f t="shared" si="64"/>
        <v>0.4819589251657696</v>
      </c>
      <c r="L68" s="162">
        <f t="shared" si="65"/>
        <v>0.15868068485892597</v>
      </c>
      <c r="M68" s="163">
        <f t="shared" si="66"/>
        <v>11.332000000000001</v>
      </c>
      <c r="N68" s="164">
        <f t="shared" si="67"/>
        <v>9.9000000000000005E-2</v>
      </c>
      <c r="O68" s="164">
        <f t="shared" si="68"/>
        <v>4.0970000000000004</v>
      </c>
      <c r="P68" s="165">
        <f t="shared" si="69"/>
        <v>0</v>
      </c>
      <c r="Q68" s="166">
        <f t="shared" si="70"/>
        <v>68</v>
      </c>
      <c r="R68" s="167">
        <f t="shared" si="71"/>
        <v>19.422511251733855</v>
      </c>
      <c r="S68" s="139">
        <f t="shared" si="72"/>
        <v>4</v>
      </c>
      <c r="T68" s="139">
        <f t="shared" si="73"/>
        <v>166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242</v>
      </c>
      <c r="Z68" s="4" t="s">
        <v>181</v>
      </c>
      <c r="AA68" s="4" t="s">
        <v>48</v>
      </c>
      <c r="AB68" s="4">
        <v>534</v>
      </c>
      <c r="AC68" s="4">
        <v>4052.163</v>
      </c>
      <c r="AD68" s="4">
        <v>2198.2130000000002</v>
      </c>
      <c r="AE68" s="4">
        <v>1.843</v>
      </c>
      <c r="AF68" s="4">
        <v>2.2999999999999998</v>
      </c>
      <c r="AG68" s="4">
        <v>11.332000000000001</v>
      </c>
      <c r="AH68" s="4">
        <v>420.57153299999999</v>
      </c>
      <c r="AI68" s="4">
        <v>9.2410390000000007</v>
      </c>
      <c r="AJ68" s="4">
        <v>202.698204</v>
      </c>
      <c r="AK68" s="4">
        <v>643</v>
      </c>
      <c r="AL68" s="4">
        <v>4</v>
      </c>
      <c r="AM68" s="4">
        <v>166</v>
      </c>
      <c r="AN68" s="4">
        <v>68</v>
      </c>
      <c r="AO68" s="4">
        <v>9.6348959999999995</v>
      </c>
      <c r="AP68" s="4">
        <v>24.4</v>
      </c>
      <c r="AQ68" s="4">
        <v>0</v>
      </c>
      <c r="AR68" s="4">
        <v>322</v>
      </c>
      <c r="AS68" s="4">
        <v>107697</v>
      </c>
      <c r="AT68" s="4">
        <v>9.9000000000000005E-2</v>
      </c>
      <c r="AU68" s="4">
        <v>4.0970000000000004</v>
      </c>
      <c r="AV68" s="4">
        <v>33108</v>
      </c>
      <c r="AW68" s="4">
        <v>0</v>
      </c>
      <c r="AX68" s="4">
        <v>0.57999999999999996</v>
      </c>
      <c r="AY68">
        <v>0.80130434782608706</v>
      </c>
      <c r="AZ68" t="s">
        <v>67</v>
      </c>
      <c r="BA68" t="s">
        <v>362</v>
      </c>
      <c r="BB68">
        <v>5</v>
      </c>
      <c r="BC68" t="s">
        <v>620</v>
      </c>
      <c r="BD68">
        <v>8</v>
      </c>
      <c r="BE68">
        <v>31354.983000000004</v>
      </c>
      <c r="BF68">
        <v>0.12923505651398373</v>
      </c>
      <c r="BG68">
        <v>0.10355661267620524</v>
      </c>
      <c r="BH68">
        <v>269546.6829999999</v>
      </c>
      <c r="BI68">
        <v>1.5033251216079707E-2</v>
      </c>
      <c r="BJ68">
        <v>1.2046209561406481E-2</v>
      </c>
      <c r="BK68">
        <v>1</v>
      </c>
      <c r="BL68" t="s">
        <v>70</v>
      </c>
      <c r="BM68">
        <v>1</v>
      </c>
      <c r="BN68" t="s">
        <v>371</v>
      </c>
    </row>
    <row r="69" spans="1:66">
      <c r="A69" s="140" t="str">
        <f t="shared" si="55"/>
        <v>해성운수</v>
      </c>
      <c r="B69" s="140" t="str">
        <f t="shared" si="54"/>
        <v>593</v>
      </c>
      <c r="C69" s="141" t="str">
        <f t="shared" si="56"/>
        <v>71바5779</v>
      </c>
      <c r="D69" s="129" t="str">
        <f t="shared" si="57"/>
        <v>중형</v>
      </c>
      <c r="E69" s="125" t="str">
        <f t="shared" si="58"/>
        <v>D</v>
      </c>
      <c r="F69" s="148">
        <f t="shared" si="59"/>
        <v>0.81681818181818167</v>
      </c>
      <c r="G69" s="149">
        <f t="shared" si="60"/>
        <v>1.7969999999999999</v>
      </c>
      <c r="H69" s="150">
        <f t="shared" si="61"/>
        <v>2.2000000000000002</v>
      </c>
      <c r="I69" s="151">
        <f t="shared" si="62"/>
        <v>3558.2939999999999</v>
      </c>
      <c r="J69" s="152">
        <f t="shared" si="63"/>
        <v>3.6198768613274856E-3</v>
      </c>
      <c r="K69" s="152">
        <f t="shared" si="64"/>
        <v>0.49831569758111882</v>
      </c>
      <c r="L69" s="152">
        <f t="shared" si="65"/>
        <v>0.12253062844160713</v>
      </c>
      <c r="M69" s="153">
        <f t="shared" si="66"/>
        <v>10.087</v>
      </c>
      <c r="N69" s="154">
        <f t="shared" si="67"/>
        <v>0</v>
      </c>
      <c r="O69" s="154">
        <f t="shared" si="68"/>
        <v>3.8220000000000001</v>
      </c>
      <c r="P69" s="155">
        <f t="shared" si="69"/>
        <v>0</v>
      </c>
      <c r="Q69" s="156">
        <f t="shared" si="70"/>
        <v>63</v>
      </c>
      <c r="R69" s="157">
        <f t="shared" si="71"/>
        <v>19.312019318412709</v>
      </c>
      <c r="S69" s="142">
        <f t="shared" si="72"/>
        <v>0</v>
      </c>
      <c r="T69" s="142">
        <f t="shared" si="73"/>
        <v>136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243</v>
      </c>
      <c r="Z69" s="4" t="s">
        <v>181</v>
      </c>
      <c r="AA69" s="4" t="s">
        <v>48</v>
      </c>
      <c r="AB69" s="4">
        <v>534</v>
      </c>
      <c r="AC69" s="4">
        <v>3558.2939999999999</v>
      </c>
      <c r="AD69" s="4">
        <v>1980.133</v>
      </c>
      <c r="AE69" s="4">
        <v>1.7969999999999999</v>
      </c>
      <c r="AF69" s="4">
        <v>2.2000000000000002</v>
      </c>
      <c r="AG69" s="4">
        <v>10.087</v>
      </c>
      <c r="AH69" s="4">
        <v>369.93772200000001</v>
      </c>
      <c r="AI69" s="4">
        <v>1.339129</v>
      </c>
      <c r="AJ69" s="4">
        <v>184.34577400000001</v>
      </c>
      <c r="AK69" s="4">
        <v>436</v>
      </c>
      <c r="AL69" s="4">
        <v>0</v>
      </c>
      <c r="AM69" s="4">
        <v>136</v>
      </c>
      <c r="AN69" s="4">
        <v>63</v>
      </c>
      <c r="AO69" s="4">
        <v>9.6186290000000003</v>
      </c>
      <c r="AP69" s="4">
        <v>0</v>
      </c>
      <c r="AQ69" s="4">
        <v>0</v>
      </c>
      <c r="AR69" s="4">
        <v>319</v>
      </c>
      <c r="AS69" s="4">
        <v>106723</v>
      </c>
      <c r="AT69" s="4">
        <v>0</v>
      </c>
      <c r="AU69" s="4">
        <v>3.8220000000000001</v>
      </c>
      <c r="AV69" s="4">
        <v>28908</v>
      </c>
      <c r="AW69" s="4">
        <v>0</v>
      </c>
      <c r="AX69" s="4">
        <v>0.53</v>
      </c>
      <c r="AY69">
        <v>0.81681818181818167</v>
      </c>
      <c r="AZ69" t="s">
        <v>67</v>
      </c>
      <c r="BA69" t="s">
        <v>362</v>
      </c>
      <c r="BB69">
        <v>2</v>
      </c>
      <c r="BC69" t="s">
        <v>433</v>
      </c>
      <c r="BD69">
        <v>5</v>
      </c>
      <c r="BE69">
        <v>31354.983000000004</v>
      </c>
      <c r="BF69">
        <v>0.11348416294787975</v>
      </c>
      <c r="BG69">
        <v>9.2695927644245391E-2</v>
      </c>
      <c r="BH69">
        <v>269546.6829999999</v>
      </c>
      <c r="BI69">
        <v>1.3201030561374043E-2</v>
      </c>
      <c r="BJ69">
        <v>1.0782841781267797E-2</v>
      </c>
      <c r="BK69">
        <v>1</v>
      </c>
      <c r="BL69" t="s">
        <v>67</v>
      </c>
      <c r="BM69">
        <v>0</v>
      </c>
      <c r="BN69" t="s">
        <v>337</v>
      </c>
    </row>
    <row r="70" spans="1:66">
      <c r="A70" s="137" t="str">
        <f t="shared" si="55"/>
        <v>해성운수</v>
      </c>
      <c r="B70" s="137" t="str">
        <f t="shared" si="54"/>
        <v>593</v>
      </c>
      <c r="C70" s="138" t="str">
        <f t="shared" si="56"/>
        <v>71바5782</v>
      </c>
      <c r="D70" s="112" t="str">
        <f t="shared" si="57"/>
        <v>중형</v>
      </c>
      <c r="E70" s="108" t="str">
        <f t="shared" si="58"/>
        <v>D</v>
      </c>
      <c r="F70" s="158">
        <f t="shared" si="59"/>
        <v>0.81521739130434789</v>
      </c>
      <c r="G70" s="159">
        <f t="shared" si="60"/>
        <v>1.875</v>
      </c>
      <c r="H70" s="160">
        <f t="shared" si="61"/>
        <v>2.2999999999999998</v>
      </c>
      <c r="I70" s="161">
        <f t="shared" si="62"/>
        <v>4284.9870000000001</v>
      </c>
      <c r="J70" s="162">
        <f t="shared" si="63"/>
        <v>5.407925991657926E-3</v>
      </c>
      <c r="K70" s="162">
        <f t="shared" si="64"/>
        <v>0.48923760522338455</v>
      </c>
      <c r="L70" s="162">
        <f t="shared" si="65"/>
        <v>0.26021082444357474</v>
      </c>
      <c r="M70" s="163">
        <f t="shared" si="66"/>
        <v>12.205</v>
      </c>
      <c r="N70" s="164">
        <f t="shared" si="67"/>
        <v>9.2999999999999999E-2</v>
      </c>
      <c r="O70" s="164">
        <f t="shared" si="68"/>
        <v>2.8</v>
      </c>
      <c r="P70" s="165">
        <f t="shared" si="69"/>
        <v>0</v>
      </c>
      <c r="Q70" s="166">
        <f t="shared" si="70"/>
        <v>69</v>
      </c>
      <c r="R70" s="167">
        <f t="shared" si="71"/>
        <v>19.053882105300904</v>
      </c>
      <c r="S70" s="139">
        <f t="shared" si="72"/>
        <v>4</v>
      </c>
      <c r="T70" s="139">
        <f t="shared" si="73"/>
        <v>120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244</v>
      </c>
      <c r="Z70" s="4" t="s">
        <v>181</v>
      </c>
      <c r="AA70" s="4" t="s">
        <v>48</v>
      </c>
      <c r="AB70" s="4">
        <v>534</v>
      </c>
      <c r="AC70" s="4">
        <v>4284.9870000000001</v>
      </c>
      <c r="AD70" s="4">
        <v>2285.0410000000002</v>
      </c>
      <c r="AE70" s="4">
        <v>1.875</v>
      </c>
      <c r="AF70" s="4">
        <v>2.2999999999999998</v>
      </c>
      <c r="AG70" s="4">
        <v>12.205</v>
      </c>
      <c r="AH70" s="4">
        <v>445.01015799999999</v>
      </c>
      <c r="AI70" s="4">
        <v>2.4065820000000002</v>
      </c>
      <c r="AJ70" s="4">
        <v>217.71570399999999</v>
      </c>
      <c r="AK70" s="4">
        <v>1115</v>
      </c>
      <c r="AL70" s="4">
        <v>4</v>
      </c>
      <c r="AM70" s="4">
        <v>120</v>
      </c>
      <c r="AN70" s="4">
        <v>69</v>
      </c>
      <c r="AO70" s="4">
        <v>9.6289639999999999</v>
      </c>
      <c r="AP70" s="4">
        <v>78.099999999999994</v>
      </c>
      <c r="AQ70" s="4">
        <v>0</v>
      </c>
      <c r="AR70" s="4">
        <v>364</v>
      </c>
      <c r="AS70" s="4">
        <v>127706</v>
      </c>
      <c r="AT70" s="4">
        <v>9.2999999999999999E-2</v>
      </c>
      <c r="AU70" s="4">
        <v>2.8</v>
      </c>
      <c r="AV70" s="4">
        <v>32633</v>
      </c>
      <c r="AW70" s="4">
        <v>0</v>
      </c>
      <c r="AX70" s="4">
        <v>0.63</v>
      </c>
      <c r="AY70">
        <v>0.81521739130434789</v>
      </c>
      <c r="AZ70" t="s">
        <v>67</v>
      </c>
      <c r="BA70" t="s">
        <v>362</v>
      </c>
      <c r="BB70">
        <v>3</v>
      </c>
      <c r="BC70" t="s">
        <v>475</v>
      </c>
      <c r="BD70">
        <v>6</v>
      </c>
      <c r="BE70">
        <v>31354.983000000004</v>
      </c>
      <c r="BF70">
        <v>0.13666047913341237</v>
      </c>
      <c r="BG70">
        <v>0.1114079992935427</v>
      </c>
      <c r="BH70">
        <v>269546.6829999999</v>
      </c>
      <c r="BI70">
        <v>1.5897012540866628E-2</v>
      </c>
      <c r="BJ70">
        <v>1.2959521093097795E-2</v>
      </c>
      <c r="BK70">
        <v>1</v>
      </c>
      <c r="BL70" t="s">
        <v>67</v>
      </c>
      <c r="BM70">
        <v>0</v>
      </c>
      <c r="BN70" t="s">
        <v>337</v>
      </c>
    </row>
    <row r="71" spans="1:66">
      <c r="A71" s="140" t="str">
        <f t="shared" si="55"/>
        <v>해성운수</v>
      </c>
      <c r="B71" s="140" t="str">
        <f t="shared" si="54"/>
        <v>593</v>
      </c>
      <c r="C71" s="141" t="str">
        <f t="shared" si="56"/>
        <v>71바5789</v>
      </c>
      <c r="D71" s="129" t="str">
        <f t="shared" si="57"/>
        <v>중형</v>
      </c>
      <c r="E71" s="125" t="str">
        <f t="shared" si="58"/>
        <v>F</v>
      </c>
      <c r="F71" s="148">
        <f t="shared" si="59"/>
        <v>0.78304347826086962</v>
      </c>
      <c r="G71" s="149">
        <f t="shared" si="60"/>
        <v>1.8009999999999999</v>
      </c>
      <c r="H71" s="150">
        <f t="shared" si="61"/>
        <v>2.2999999999999998</v>
      </c>
      <c r="I71" s="151">
        <f t="shared" si="62"/>
        <v>1966.8389999999999</v>
      </c>
      <c r="J71" s="152">
        <f t="shared" si="63"/>
        <v>4.0363323585288153E-3</v>
      </c>
      <c r="K71" s="152">
        <f t="shared" si="64"/>
        <v>0.52025593856214669</v>
      </c>
      <c r="L71" s="152">
        <f t="shared" si="65"/>
        <v>0.15303743722795818</v>
      </c>
      <c r="M71" s="153">
        <f t="shared" si="66"/>
        <v>9.0289999999999999</v>
      </c>
      <c r="N71" s="154">
        <f t="shared" si="67"/>
        <v>2.0339999999999998</v>
      </c>
      <c r="O71" s="154">
        <f t="shared" si="68"/>
        <v>10.677</v>
      </c>
      <c r="P71" s="155">
        <f t="shared" si="69"/>
        <v>0</v>
      </c>
      <c r="Q71" s="156">
        <f t="shared" si="70"/>
        <v>71</v>
      </c>
      <c r="R71" s="157">
        <f t="shared" si="71"/>
        <v>20.046428965320946</v>
      </c>
      <c r="S71" s="142">
        <f t="shared" si="72"/>
        <v>40</v>
      </c>
      <c r="T71" s="142">
        <f t="shared" si="73"/>
        <v>210</v>
      </c>
      <c r="U71" t="s">
        <v>118</v>
      </c>
      <c r="V71" t="s">
        <v>128</v>
      </c>
      <c r="W71" t="s">
        <v>118</v>
      </c>
      <c r="X71" s="4" t="s">
        <v>128</v>
      </c>
      <c r="Y71" s="4" t="s">
        <v>245</v>
      </c>
      <c r="Z71" s="4" t="s">
        <v>181</v>
      </c>
      <c r="AA71" s="4" t="s">
        <v>201</v>
      </c>
      <c r="AB71" s="4">
        <v>534</v>
      </c>
      <c r="AC71" s="4">
        <v>1966.8389999999999</v>
      </c>
      <c r="AD71" s="4">
        <v>1092.3330000000001</v>
      </c>
      <c r="AE71" s="4">
        <v>1.8009999999999999</v>
      </c>
      <c r="AF71" s="4">
        <v>2.2999999999999998</v>
      </c>
      <c r="AG71" s="4">
        <v>9.0289999999999999</v>
      </c>
      <c r="AH71" s="4">
        <v>206.248873</v>
      </c>
      <c r="AI71" s="4">
        <v>0.83248900000000003</v>
      </c>
      <c r="AJ71" s="4">
        <v>107.302201</v>
      </c>
      <c r="AK71" s="4">
        <v>301</v>
      </c>
      <c r="AL71" s="4">
        <v>40</v>
      </c>
      <c r="AM71" s="4">
        <v>210</v>
      </c>
      <c r="AN71" s="4">
        <v>71</v>
      </c>
      <c r="AO71" s="4">
        <v>9.5362410000000004</v>
      </c>
      <c r="AP71" s="4">
        <v>118</v>
      </c>
      <c r="AQ71" s="4">
        <v>0</v>
      </c>
      <c r="AR71" s="4">
        <v>205</v>
      </c>
      <c r="AS71" s="4">
        <v>80324</v>
      </c>
      <c r="AT71" s="4">
        <v>2.0339999999999998</v>
      </c>
      <c r="AU71" s="4">
        <v>10.677</v>
      </c>
      <c r="AV71" s="4">
        <v>0</v>
      </c>
      <c r="AW71" s="4">
        <v>0</v>
      </c>
      <c r="AX71" s="4">
        <v>0.48</v>
      </c>
      <c r="AY71">
        <v>0.78304347826086962</v>
      </c>
      <c r="AZ71" t="s">
        <v>70</v>
      </c>
      <c r="BA71" t="s">
        <v>362</v>
      </c>
      <c r="BB71">
        <v>1</v>
      </c>
      <c r="BC71" t="s">
        <v>366</v>
      </c>
      <c r="BD71">
        <v>1</v>
      </c>
      <c r="BE71">
        <v>31354.983000000004</v>
      </c>
      <c r="BF71">
        <v>6.2728115655492453E-2</v>
      </c>
      <c r="BG71">
        <v>4.9118841867626918E-2</v>
      </c>
      <c r="BH71">
        <v>269546.6829999999</v>
      </c>
      <c r="BI71">
        <v>7.2968399318050622E-3</v>
      </c>
      <c r="BJ71">
        <v>5.7137429205134423E-3</v>
      </c>
      <c r="BK71">
        <v>1</v>
      </c>
      <c r="BL71" t="s">
        <v>70</v>
      </c>
      <c r="BM71">
        <v>0</v>
      </c>
      <c r="BN71" t="s">
        <v>337</v>
      </c>
    </row>
    <row r="72" spans="1:66">
      <c r="A72" s="137" t="str">
        <f t="shared" si="55"/>
        <v>해성운수</v>
      </c>
      <c r="B72" s="137" t="str">
        <f t="shared" si="54"/>
        <v>593</v>
      </c>
      <c r="C72" s="138" t="str">
        <f t="shared" si="56"/>
        <v>71바5794</v>
      </c>
      <c r="D72" s="112" t="str">
        <f t="shared" si="57"/>
        <v>중형</v>
      </c>
      <c r="E72" s="108" t="str">
        <f t="shared" si="58"/>
        <v>D</v>
      </c>
      <c r="F72" s="158">
        <f t="shared" si="59"/>
        <v>0.80260869565217396</v>
      </c>
      <c r="G72" s="159">
        <f t="shared" si="60"/>
        <v>1.8460000000000001</v>
      </c>
      <c r="H72" s="160">
        <f t="shared" si="61"/>
        <v>2.2999999999999998</v>
      </c>
      <c r="I72" s="161">
        <f t="shared" si="62"/>
        <v>3495.306</v>
      </c>
      <c r="J72" s="162">
        <f t="shared" si="63"/>
        <v>1.5787546619133317E-2</v>
      </c>
      <c r="K72" s="162">
        <f t="shared" si="64"/>
        <v>0.48141557323743378</v>
      </c>
      <c r="L72" s="162">
        <f t="shared" si="65"/>
        <v>0.12016115327241735</v>
      </c>
      <c r="M72" s="163">
        <f t="shared" si="66"/>
        <v>10.476000000000001</v>
      </c>
      <c r="N72" s="164">
        <f t="shared" si="67"/>
        <v>0.34300000000000003</v>
      </c>
      <c r="O72" s="164">
        <f t="shared" si="68"/>
        <v>5.2069999999999999</v>
      </c>
      <c r="P72" s="165">
        <f t="shared" si="69"/>
        <v>0</v>
      </c>
      <c r="Q72" s="166">
        <f t="shared" si="70"/>
        <v>72</v>
      </c>
      <c r="R72" s="167">
        <f t="shared" si="71"/>
        <v>19.549168524164472</v>
      </c>
      <c r="S72" s="139">
        <f t="shared" si="72"/>
        <v>12</v>
      </c>
      <c r="T72" s="139">
        <f t="shared" si="73"/>
        <v>182</v>
      </c>
      <c r="U72" t="s">
        <v>118</v>
      </c>
      <c r="V72" t="s">
        <v>128</v>
      </c>
      <c r="W72" t="s">
        <v>118</v>
      </c>
      <c r="X72" s="4" t="s">
        <v>128</v>
      </c>
      <c r="Y72" s="4" t="s">
        <v>246</v>
      </c>
      <c r="Z72" s="4" t="s">
        <v>181</v>
      </c>
      <c r="AA72" s="4" t="s">
        <v>48</v>
      </c>
      <c r="AB72" s="4">
        <v>534</v>
      </c>
      <c r="AC72" s="4">
        <v>3495.306</v>
      </c>
      <c r="AD72" s="4">
        <v>1893.3820000000001</v>
      </c>
      <c r="AE72" s="4">
        <v>1.8460000000000001</v>
      </c>
      <c r="AF72" s="4">
        <v>2.2999999999999998</v>
      </c>
      <c r="AG72" s="4">
        <v>10.476000000000001</v>
      </c>
      <c r="AH72" s="4">
        <v>355.60211700000002</v>
      </c>
      <c r="AI72" s="4">
        <v>5.6140850000000002</v>
      </c>
      <c r="AJ72" s="4">
        <v>171.192397</v>
      </c>
      <c r="AK72" s="4">
        <v>420</v>
      </c>
      <c r="AL72" s="4">
        <v>12</v>
      </c>
      <c r="AM72" s="4">
        <v>182</v>
      </c>
      <c r="AN72" s="4">
        <v>72</v>
      </c>
      <c r="AO72" s="4">
        <v>9.8292599999999997</v>
      </c>
      <c r="AP72" s="4">
        <v>18.8</v>
      </c>
      <c r="AQ72" s="4">
        <v>0</v>
      </c>
      <c r="AR72" s="4">
        <v>251</v>
      </c>
      <c r="AS72" s="4">
        <v>88378</v>
      </c>
      <c r="AT72" s="4">
        <v>0.34300000000000003</v>
      </c>
      <c r="AU72" s="4">
        <v>5.2069999999999999</v>
      </c>
      <c r="AV72" s="4">
        <v>24459</v>
      </c>
      <c r="AW72" s="4">
        <v>0</v>
      </c>
      <c r="AX72" s="4">
        <v>0.55000000000000004</v>
      </c>
      <c r="AY72">
        <v>0.80260869565217396</v>
      </c>
      <c r="AZ72" t="s">
        <v>67</v>
      </c>
      <c r="BA72" t="s">
        <v>362</v>
      </c>
      <c r="BB72">
        <v>4</v>
      </c>
      <c r="BC72" t="s">
        <v>621</v>
      </c>
      <c r="BD72">
        <v>7</v>
      </c>
      <c r="BE72">
        <v>31354.983000000004</v>
      </c>
      <c r="BF72">
        <v>0.11147529564917957</v>
      </c>
      <c r="BG72">
        <v>8.9471041638428478E-2</v>
      </c>
      <c r="BH72">
        <v>269546.6829999999</v>
      </c>
      <c r="BI72">
        <v>1.2967349332953956E-2</v>
      </c>
      <c r="BJ72">
        <v>1.0407707334188263E-2</v>
      </c>
      <c r="BK72">
        <v>1</v>
      </c>
      <c r="BL72" t="s">
        <v>70</v>
      </c>
      <c r="BM72">
        <v>1</v>
      </c>
      <c r="BN72" t="s">
        <v>371</v>
      </c>
    </row>
    <row r="73" spans="1:66">
      <c r="A73" s="140" t="str">
        <f t="shared" ref="A73:A74" si="74">W73</f>
        <v>해성운수</v>
      </c>
      <c r="B73" s="140" t="str">
        <f t="shared" ref="B73:B74" si="75">X73</f>
        <v>593</v>
      </c>
      <c r="C73" s="141" t="str">
        <f t="shared" ref="C73:C74" si="76">Y73</f>
        <v>71바6506</v>
      </c>
      <c r="D73" s="129" t="str">
        <f t="shared" ref="D73:D74" si="77">Z73</f>
        <v>중형</v>
      </c>
      <c r="E73" s="125" t="str">
        <f t="shared" ref="E73:E74" si="78">AZ73</f>
        <v>C</v>
      </c>
      <c r="F73" s="148">
        <f t="shared" ref="F73:F74" si="79">G73/H73</f>
        <v>0.86531250000000004</v>
      </c>
      <c r="G73" s="149">
        <f t="shared" ref="G73:G74" si="80">AE73</f>
        <v>2.7690000000000001</v>
      </c>
      <c r="H73" s="150">
        <f t="shared" ref="H73:H74" si="81">AF73</f>
        <v>3.2</v>
      </c>
      <c r="I73" s="151">
        <f t="shared" ref="I73:I74" si="82">AC73</f>
        <v>2753.3919999999998</v>
      </c>
      <c r="J73" s="152">
        <f t="shared" ref="J73:J74" si="83">AI73/AH73</f>
        <v>1.6212768917431179E-2</v>
      </c>
      <c r="K73" s="152">
        <f t="shared" ref="K73:K74" si="84">AJ73/AH73</f>
        <v>0.56289642540433293</v>
      </c>
      <c r="L73" s="152">
        <f t="shared" ref="L73:L74" si="85">AK73/AC73</f>
        <v>0.54877765316380667</v>
      </c>
      <c r="M73" s="153">
        <f t="shared" ref="M73:M74" si="86">AG73</f>
        <v>14.000999999999999</v>
      </c>
      <c r="N73" s="154">
        <f t="shared" ref="N73:N74" si="87">IF(AW73=0,AT73,"속도계이상")</f>
        <v>0.36299999999999999</v>
      </c>
      <c r="O73" s="154">
        <f t="shared" ref="O73:O74" si="88">IF(AW73=0,AU73,"속도계이상")</f>
        <v>6.3920000000000003</v>
      </c>
      <c r="P73" s="155">
        <f t="shared" ref="P73:P74" si="89">AQ73/60</f>
        <v>0</v>
      </c>
      <c r="Q73" s="156">
        <f t="shared" ref="Q73:Q74" si="90">AN73</f>
        <v>74</v>
      </c>
      <c r="R73" s="157">
        <f t="shared" ref="R73:R74" si="91">AC73/(AH73-AI73-AJ73)</f>
        <v>20.621136282732589</v>
      </c>
      <c r="S73" s="142">
        <f t="shared" ref="S73:S74" si="92">IF(AW73=0,AL73,"속도계이상")</f>
        <v>10</v>
      </c>
      <c r="T73" s="142">
        <f t="shared" ref="T73:T74" si="93">IF(AW73=0,AM73,"속도계이상")</f>
        <v>176</v>
      </c>
      <c r="U73" t="s">
        <v>118</v>
      </c>
      <c r="V73" t="s">
        <v>128</v>
      </c>
      <c r="W73" t="s">
        <v>118</v>
      </c>
      <c r="X73" s="4" t="s">
        <v>128</v>
      </c>
      <c r="Y73" s="4" t="s">
        <v>247</v>
      </c>
      <c r="Z73" s="4" t="s">
        <v>181</v>
      </c>
      <c r="AA73" s="4" t="s">
        <v>180</v>
      </c>
      <c r="AB73" s="4">
        <v>534</v>
      </c>
      <c r="AC73" s="4">
        <v>2753.3919999999998</v>
      </c>
      <c r="AD73" s="4">
        <v>994.43600000000004</v>
      </c>
      <c r="AE73" s="4">
        <v>2.7690000000000001</v>
      </c>
      <c r="AF73" s="4">
        <v>3.2</v>
      </c>
      <c r="AG73" s="4">
        <v>14.000999999999999</v>
      </c>
      <c r="AH73" s="4">
        <v>317.23859299999998</v>
      </c>
      <c r="AI73" s="4">
        <v>5.1433160000000004</v>
      </c>
      <c r="AJ73" s="4">
        <v>178.57247000000001</v>
      </c>
      <c r="AK73" s="4">
        <v>1511</v>
      </c>
      <c r="AL73" s="4">
        <v>10</v>
      </c>
      <c r="AM73" s="4">
        <v>176</v>
      </c>
      <c r="AN73" s="4">
        <v>74</v>
      </c>
      <c r="AO73" s="4">
        <v>8.6792459999999991</v>
      </c>
      <c r="AP73" s="4">
        <v>535</v>
      </c>
      <c r="AQ73" s="4">
        <v>0</v>
      </c>
      <c r="AR73" s="4">
        <v>380</v>
      </c>
      <c r="AS73" s="4">
        <v>176309</v>
      </c>
      <c r="AT73" s="4">
        <v>0.36299999999999999</v>
      </c>
      <c r="AU73" s="4">
        <v>6.3920000000000003</v>
      </c>
      <c r="AV73" s="4">
        <v>0</v>
      </c>
      <c r="AW73" s="4">
        <v>0</v>
      </c>
      <c r="AX73" s="4">
        <v>0.94</v>
      </c>
      <c r="AY73">
        <v>0.86531250000000004</v>
      </c>
      <c r="AZ73" t="s">
        <v>69</v>
      </c>
      <c r="BA73" t="s">
        <v>362</v>
      </c>
      <c r="BB73">
        <v>1</v>
      </c>
      <c r="BC73" t="s">
        <v>406</v>
      </c>
      <c r="BD73">
        <v>1</v>
      </c>
      <c r="BE73">
        <v>31354.983000000004</v>
      </c>
      <c r="BF73">
        <v>8.7813538281937498E-2</v>
      </c>
      <c r="BG73">
        <v>7.5986152344589039E-2</v>
      </c>
      <c r="BH73">
        <v>269546.6829999999</v>
      </c>
      <c r="BI73">
        <v>1.0214898470852267E-2</v>
      </c>
      <c r="BJ73">
        <v>8.8390793330593524E-3</v>
      </c>
      <c r="BK73">
        <v>1</v>
      </c>
      <c r="BL73" t="s">
        <v>69</v>
      </c>
      <c r="BM73">
        <v>0</v>
      </c>
      <c r="BN73" t="s">
        <v>337</v>
      </c>
    </row>
    <row r="74" spans="1:66">
      <c r="A74" s="137" t="str">
        <f t="shared" si="74"/>
        <v>해성운수</v>
      </c>
      <c r="B74" s="137" t="str">
        <f t="shared" si="75"/>
        <v>순환51</v>
      </c>
      <c r="C74" s="138" t="str">
        <f t="shared" si="76"/>
        <v>71바5769</v>
      </c>
      <c r="D74" s="112" t="str">
        <f t="shared" si="77"/>
        <v>중형</v>
      </c>
      <c r="E74" s="108" t="str">
        <f t="shared" si="78"/>
        <v>B</v>
      </c>
      <c r="F74" s="158">
        <f t="shared" si="79"/>
        <v>0.91692307692307684</v>
      </c>
      <c r="G74" s="159">
        <f t="shared" si="80"/>
        <v>2.3839999999999999</v>
      </c>
      <c r="H74" s="160">
        <f t="shared" si="81"/>
        <v>2.6</v>
      </c>
      <c r="I74" s="161">
        <f t="shared" si="82"/>
        <v>3048.29</v>
      </c>
      <c r="J74" s="162">
        <f t="shared" si="83"/>
        <v>2.7769030170141682E-2</v>
      </c>
      <c r="K74" s="162">
        <f t="shared" si="84"/>
        <v>0.36463446879608807</v>
      </c>
      <c r="L74" s="162">
        <f t="shared" si="85"/>
        <v>0.15188843581155337</v>
      </c>
      <c r="M74" s="163">
        <f t="shared" si="86"/>
        <v>7.94</v>
      </c>
      <c r="N74" s="164">
        <f t="shared" si="87"/>
        <v>6.6000000000000003E-2</v>
      </c>
      <c r="O74" s="164">
        <f t="shared" si="88"/>
        <v>1.706</v>
      </c>
      <c r="P74" s="165">
        <f t="shared" si="89"/>
        <v>0</v>
      </c>
      <c r="Q74" s="166">
        <f t="shared" si="90"/>
        <v>74</v>
      </c>
      <c r="R74" s="167">
        <f t="shared" si="91"/>
        <v>20.120880930344317</v>
      </c>
      <c r="S74" s="139">
        <f t="shared" si="92"/>
        <v>2</v>
      </c>
      <c r="T74" s="139">
        <f t="shared" si="93"/>
        <v>52</v>
      </c>
      <c r="U74" t="s">
        <v>118</v>
      </c>
      <c r="V74" t="s">
        <v>510</v>
      </c>
      <c r="W74" t="s">
        <v>118</v>
      </c>
      <c r="X74" s="4" t="s">
        <v>510</v>
      </c>
      <c r="Y74" s="4" t="s">
        <v>519</v>
      </c>
      <c r="Z74" s="4" t="s">
        <v>181</v>
      </c>
      <c r="AA74" s="4" t="s">
        <v>48</v>
      </c>
      <c r="AB74" s="4">
        <v>534</v>
      </c>
      <c r="AC74" s="4">
        <v>3048.29</v>
      </c>
      <c r="AD74" s="4">
        <v>1278.713</v>
      </c>
      <c r="AE74" s="4">
        <v>2.3839999999999999</v>
      </c>
      <c r="AF74" s="4">
        <v>2.6</v>
      </c>
      <c r="AG74" s="4">
        <v>7.94</v>
      </c>
      <c r="AH74" s="4">
        <v>249.34118900000001</v>
      </c>
      <c r="AI74" s="4">
        <v>6.9239629999999996</v>
      </c>
      <c r="AJ74" s="4">
        <v>90.918391999999997</v>
      </c>
      <c r="AK74" s="4">
        <v>463</v>
      </c>
      <c r="AL74" s="4">
        <v>2</v>
      </c>
      <c r="AM74" s="4">
        <v>52</v>
      </c>
      <c r="AN74" s="4">
        <v>74</v>
      </c>
      <c r="AO74" s="4">
        <v>12.225376000000001</v>
      </c>
      <c r="AP74" s="4">
        <v>60.8</v>
      </c>
      <c r="AQ74" s="4">
        <v>0</v>
      </c>
      <c r="AR74" s="4">
        <v>39</v>
      </c>
      <c r="AS74" s="4">
        <v>7517</v>
      </c>
      <c r="AT74" s="4">
        <v>6.6000000000000003E-2</v>
      </c>
      <c r="AU74" s="4">
        <v>1.706</v>
      </c>
      <c r="AV74" s="4">
        <v>19937</v>
      </c>
      <c r="AW74" s="4">
        <v>0</v>
      </c>
      <c r="AX74" s="4">
        <v>0.59</v>
      </c>
      <c r="AY74">
        <v>0.91692307692307684</v>
      </c>
      <c r="AZ74" t="s">
        <v>68</v>
      </c>
      <c r="BA74" t="s">
        <v>520</v>
      </c>
      <c r="BB74">
        <v>1</v>
      </c>
      <c r="BC74" t="s">
        <v>521</v>
      </c>
      <c r="BD74">
        <v>3</v>
      </c>
      <c r="BE74">
        <v>3048.29</v>
      </c>
      <c r="BF74">
        <v>1</v>
      </c>
      <c r="BG74">
        <v>0.91692307692307684</v>
      </c>
      <c r="BH74">
        <v>269546.6829999999</v>
      </c>
      <c r="BI74">
        <v>1.1308950145752679E-2</v>
      </c>
      <c r="BJ74">
        <v>1.0369437364413224E-2</v>
      </c>
      <c r="BK74">
        <v>1</v>
      </c>
      <c r="BL74" t="s">
        <v>68</v>
      </c>
      <c r="BM74">
        <v>0</v>
      </c>
      <c r="BN74" t="s">
        <v>337</v>
      </c>
    </row>
    <row r="75" spans="1:66">
      <c r="A75" s="140" t="str">
        <f t="shared" ref="A75" si="94">W75</f>
        <v>해성운수</v>
      </c>
      <c r="B75" s="140" t="str">
        <f t="shared" ref="B75" si="95">X75</f>
        <v>예비</v>
      </c>
      <c r="C75" s="141" t="str">
        <f t="shared" ref="C75" si="96">Y75</f>
        <v>71바5812</v>
      </c>
      <c r="D75" s="129" t="str">
        <f t="shared" ref="D75" si="97">Z75</f>
        <v>소형</v>
      </c>
      <c r="E75" s="125" t="str">
        <f t="shared" ref="E75" si="98">AZ75</f>
        <v>D</v>
      </c>
      <c r="F75" s="148">
        <f t="shared" ref="F75" si="99">G75/H75</f>
        <v>0.8182978723404255</v>
      </c>
      <c r="G75" s="149">
        <f t="shared" ref="G75" si="100">AE75</f>
        <v>3.8460000000000001</v>
      </c>
      <c r="H75" s="150">
        <f t="shared" ref="H75" si="101">AF75</f>
        <v>4.7</v>
      </c>
      <c r="I75" s="151">
        <f t="shared" ref="I75" si="102">AC75</f>
        <v>2885.3809999999999</v>
      </c>
      <c r="J75" s="152">
        <f t="shared" ref="J75" si="103">AI75/AH75</f>
        <v>8.6784846431055898E-2</v>
      </c>
      <c r="K75" s="152">
        <f t="shared" ref="K75" si="104">AJ75/AH75</f>
        <v>0.37779496070951235</v>
      </c>
      <c r="L75" s="152">
        <f t="shared" ref="L75" si="105">AK75/AC75</f>
        <v>0.43945669566688078</v>
      </c>
      <c r="M75" s="153">
        <f t="shared" ref="M75" si="106">AG75</f>
        <v>3.7440000000000002</v>
      </c>
      <c r="N75" s="154">
        <f t="shared" ref="N75" si="107">IF(AW75=0,AT75,"속도계이상")</f>
        <v>0.34699999999999998</v>
      </c>
      <c r="O75" s="154">
        <f t="shared" ref="O75" si="108">IF(AW75=0,AU75,"속도계이상")</f>
        <v>0.45100000000000001</v>
      </c>
      <c r="P75" s="155">
        <f t="shared" ref="P75" si="109">AQ75/60</f>
        <v>0</v>
      </c>
      <c r="Q75" s="156">
        <f t="shared" ref="Q75" si="110">AN75</f>
        <v>95</v>
      </c>
      <c r="R75" s="157">
        <f t="shared" ref="R75" si="111">AC75/(AH75-AI75-AJ75)</f>
        <v>15.906025212698873</v>
      </c>
      <c r="S75" s="142">
        <f t="shared" ref="S75" si="112">IF(AW75=0,AL75,"속도계이상")</f>
        <v>10</v>
      </c>
      <c r="T75" s="142">
        <f t="shared" ref="T75" si="113">IF(AW75=0,AM75,"속도계이상")</f>
        <v>13</v>
      </c>
      <c r="U75" t="s">
        <v>118</v>
      </c>
      <c r="V75" t="s">
        <v>91</v>
      </c>
      <c r="W75" t="s">
        <v>118</v>
      </c>
      <c r="X75" s="4" t="s">
        <v>91</v>
      </c>
      <c r="Y75" s="4" t="s">
        <v>248</v>
      </c>
      <c r="Z75" s="4" t="s">
        <v>179</v>
      </c>
      <c r="AA75" s="4" t="s">
        <v>180</v>
      </c>
      <c r="AB75" s="4">
        <v>534</v>
      </c>
      <c r="AC75" s="4">
        <v>2885.3809999999999</v>
      </c>
      <c r="AD75" s="4">
        <v>750.20500000000004</v>
      </c>
      <c r="AE75" s="4">
        <v>3.8460000000000001</v>
      </c>
      <c r="AF75" s="4">
        <v>4.7</v>
      </c>
      <c r="AG75" s="4">
        <v>3.7440000000000002</v>
      </c>
      <c r="AH75" s="4">
        <v>338.802616</v>
      </c>
      <c r="AI75" s="4">
        <v>29.402933000000001</v>
      </c>
      <c r="AJ75" s="4">
        <v>127.99792100000001</v>
      </c>
      <c r="AK75" s="4">
        <v>1268</v>
      </c>
      <c r="AL75" s="4">
        <v>10</v>
      </c>
      <c r="AM75" s="4">
        <v>13</v>
      </c>
      <c r="AN75" s="4">
        <v>95</v>
      </c>
      <c r="AO75" s="4">
        <v>8.5164069999999992</v>
      </c>
      <c r="AP75" s="4">
        <v>197.7</v>
      </c>
      <c r="AQ75" s="4">
        <v>0</v>
      </c>
      <c r="AR75" s="4">
        <v>161</v>
      </c>
      <c r="AS75" s="4">
        <v>66068</v>
      </c>
      <c r="AT75" s="4">
        <v>0.34699999999999998</v>
      </c>
      <c r="AU75" s="4">
        <v>0.45100000000000001</v>
      </c>
      <c r="AV75" s="4">
        <v>21663</v>
      </c>
      <c r="AW75" s="4">
        <v>0</v>
      </c>
      <c r="AX75" s="4">
        <v>0.81</v>
      </c>
      <c r="AY75">
        <v>0.8182978723404255</v>
      </c>
      <c r="AZ75" t="s">
        <v>67</v>
      </c>
      <c r="BA75" t="s">
        <v>147</v>
      </c>
      <c r="BB75">
        <v>6</v>
      </c>
      <c r="BC75" t="s">
        <v>622</v>
      </c>
      <c r="BD75">
        <v>10</v>
      </c>
      <c r="BE75">
        <v>2885.3809999999999</v>
      </c>
      <c r="BF75">
        <v>1</v>
      </c>
      <c r="BG75">
        <v>0.8182978723404255</v>
      </c>
      <c r="BH75">
        <v>269546.6829999999</v>
      </c>
      <c r="BI75">
        <v>1.0704568751825452E-2</v>
      </c>
      <c r="BJ75">
        <v>8.7595258339405718E-3</v>
      </c>
      <c r="BK75">
        <v>1</v>
      </c>
      <c r="BL75" t="s">
        <v>70</v>
      </c>
      <c r="BM75">
        <v>1</v>
      </c>
      <c r="BN75" t="s">
        <v>371</v>
      </c>
    </row>
  </sheetData>
  <sortState xmlns:xlrd2="http://schemas.microsoft.com/office/spreadsheetml/2017/richdata2" ref="U5:AX50">
    <sortCondition ref="Y5:Y50"/>
    <sortCondition ref="U5:U50"/>
  </sortState>
  <phoneticPr fontId="4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5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78" ht="45" customHeight="1">
      <c r="A2" s="10" t="s">
        <v>32</v>
      </c>
      <c r="B2" s="34"/>
      <c r="C2" s="97"/>
      <c r="D2" s="10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162</v>
      </c>
      <c r="B3" s="35"/>
      <c r="E3" s="11"/>
      <c r="F3" s="8"/>
      <c r="G3" s="11"/>
      <c r="H3" s="11"/>
      <c r="X3" s="11"/>
      <c r="Y3" s="11"/>
    </row>
    <row r="4" spans="1:78" ht="27">
      <c r="A4" s="118" t="s">
        <v>38</v>
      </c>
      <c r="B4" s="119" t="s">
        <v>49</v>
      </c>
      <c r="C4" s="120" t="s">
        <v>148</v>
      </c>
      <c r="D4" s="120" t="s">
        <v>163</v>
      </c>
      <c r="E4" s="121" t="s">
        <v>152</v>
      </c>
      <c r="F4" s="119" t="s">
        <v>156</v>
      </c>
      <c r="G4" s="121" t="s">
        <v>154</v>
      </c>
      <c r="H4" s="121" t="s">
        <v>158</v>
      </c>
      <c r="I4" s="122" t="s">
        <v>160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168</v>
      </c>
      <c r="Q4" s="219" t="s">
        <v>43</v>
      </c>
      <c r="R4" s="219" t="s">
        <v>44</v>
      </c>
      <c r="S4" s="13"/>
      <c r="T4" s="13" t="s">
        <v>42</v>
      </c>
      <c r="U4" s="13" t="s">
        <v>165</v>
      </c>
      <c r="V4" s="13" t="s">
        <v>166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441</v>
      </c>
      <c r="AN4" s="13"/>
      <c r="AO4" t="s">
        <v>182</v>
      </c>
      <c r="AP4" t="s">
        <v>442</v>
      </c>
      <c r="AQ4" t="s">
        <v>153</v>
      </c>
      <c r="AR4" t="s">
        <v>31</v>
      </c>
      <c r="AS4" t="s">
        <v>0</v>
      </c>
      <c r="AT4" t="s">
        <v>9</v>
      </c>
      <c r="AU4" t="s">
        <v>29</v>
      </c>
      <c r="AV4" t="s">
        <v>166</v>
      </c>
      <c r="AW4" t="s">
        <v>65</v>
      </c>
      <c r="AX4" t="s">
        <v>443</v>
      </c>
      <c r="AY4" t="s">
        <v>131</v>
      </c>
      <c r="AZ4" t="s">
        <v>444</v>
      </c>
      <c r="BA4" t="s">
        <v>445</v>
      </c>
      <c r="BB4" t="s">
        <v>446</v>
      </c>
      <c r="BC4" t="s">
        <v>447</v>
      </c>
      <c r="BD4">
        <v>12</v>
      </c>
      <c r="BE4" t="s">
        <v>143</v>
      </c>
      <c r="BF4" t="s">
        <v>144</v>
      </c>
      <c r="BG4" t="s">
        <v>145</v>
      </c>
      <c r="BI4" t="s">
        <v>0</v>
      </c>
      <c r="BJ4" t="s">
        <v>74</v>
      </c>
      <c r="BK4" t="s">
        <v>65</v>
      </c>
      <c r="BL4" t="s">
        <v>164</v>
      </c>
      <c r="BM4" t="s">
        <v>150</v>
      </c>
      <c r="BN4" t="s">
        <v>155</v>
      </c>
      <c r="BO4" t="s">
        <v>153</v>
      </c>
      <c r="BP4" t="s">
        <v>157</v>
      </c>
      <c r="BQ4" t="s">
        <v>159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167</v>
      </c>
      <c r="BY4" t="s">
        <v>169</v>
      </c>
      <c r="BZ4" t="s">
        <v>170</v>
      </c>
    </row>
    <row r="5" spans="1:78" ht="16.5">
      <c r="A5" s="123" t="str">
        <f>BI5</f>
        <v>해성운수</v>
      </c>
      <c r="B5" s="124" t="str">
        <f>IF(BJ5="NULL", E5, BJ5)</f>
        <v>강대호</v>
      </c>
      <c r="C5" s="125" t="str">
        <f>BK5</f>
        <v>C</v>
      </c>
      <c r="D5" s="126">
        <f>BL5</f>
        <v>0.87507673916689166</v>
      </c>
      <c r="E5" s="127">
        <f>U5</f>
        <v>8190</v>
      </c>
      <c r="F5" s="128" t="str">
        <f t="shared" ref="F5:I6" si="0">BN5</f>
        <v>514-1</v>
      </c>
      <c r="G5" s="129" t="str">
        <f t="shared" si="0"/>
        <v>71바5780</v>
      </c>
      <c r="H5" s="130">
        <f t="shared" si="0"/>
        <v>3</v>
      </c>
      <c r="I5" s="131">
        <f t="shared" si="0"/>
        <v>1601.1970000000001</v>
      </c>
      <c r="J5" s="132">
        <f>AB5/AA5</f>
        <v>1.3270801874899869E-3</v>
      </c>
      <c r="K5" s="132">
        <f>AC5/AA5</f>
        <v>0.36527103935884553</v>
      </c>
      <c r="L5" s="132">
        <f>AD5/I5</f>
        <v>0.15550866008367489</v>
      </c>
      <c r="M5" s="133">
        <f>Z5</f>
        <v>8.0679999999999996</v>
      </c>
      <c r="N5" s="134">
        <f>BV5</f>
        <v>0</v>
      </c>
      <c r="O5" s="134">
        <f>BW5</f>
        <v>0.68698604856241918</v>
      </c>
      <c r="P5" s="220">
        <f>AK5</f>
        <v>1</v>
      </c>
      <c r="Q5" s="221">
        <f>AE5</f>
        <v>0</v>
      </c>
      <c r="R5" s="221">
        <f>AF5</f>
        <v>11</v>
      </c>
      <c r="T5">
        <v>534</v>
      </c>
      <c r="U5">
        <v>8190</v>
      </c>
      <c r="V5" t="s">
        <v>564</v>
      </c>
      <c r="W5">
        <v>1601.1969999999999</v>
      </c>
      <c r="X5">
        <v>661.11599999999999</v>
      </c>
      <c r="Y5">
        <v>2.4220000000000002</v>
      </c>
      <c r="Z5">
        <v>8.0679999999999996</v>
      </c>
      <c r="AA5">
        <v>122.618815</v>
      </c>
      <c r="AB5">
        <v>0.16272500000000001</v>
      </c>
      <c r="AC5">
        <v>44.789102</v>
      </c>
      <c r="AD5" s="1">
        <v>249</v>
      </c>
      <c r="AE5">
        <v>0</v>
      </c>
      <c r="AF5">
        <v>11</v>
      </c>
      <c r="AG5">
        <v>59</v>
      </c>
      <c r="AH5">
        <v>13.05833</v>
      </c>
      <c r="AI5">
        <v>0</v>
      </c>
      <c r="AJ5">
        <v>0</v>
      </c>
      <c r="AK5">
        <v>1</v>
      </c>
      <c r="AL5">
        <v>45</v>
      </c>
      <c r="AM5">
        <v>0.87507673916689166</v>
      </c>
      <c r="AN5" t="s">
        <v>69</v>
      </c>
      <c r="AO5">
        <v>1401.0840000000001</v>
      </c>
      <c r="AP5" t="s">
        <v>623</v>
      </c>
      <c r="AQ5" t="s">
        <v>118</v>
      </c>
      <c r="AR5" t="s">
        <v>120</v>
      </c>
      <c r="AS5" t="s">
        <v>118</v>
      </c>
      <c r="AT5" t="s">
        <v>120</v>
      </c>
      <c r="AU5" t="s">
        <v>562</v>
      </c>
      <c r="AV5" t="s">
        <v>564</v>
      </c>
      <c r="AW5" t="s">
        <v>69</v>
      </c>
      <c r="AX5">
        <v>8190</v>
      </c>
      <c r="AY5" t="s">
        <v>480</v>
      </c>
      <c r="AZ5">
        <v>3</v>
      </c>
      <c r="BA5" t="s">
        <v>624</v>
      </c>
      <c r="BB5">
        <v>3</v>
      </c>
      <c r="BC5">
        <v>1</v>
      </c>
      <c r="BE5" t="s">
        <v>67</v>
      </c>
      <c r="BF5">
        <v>1</v>
      </c>
      <c r="BG5" t="s">
        <v>371</v>
      </c>
      <c r="BI5" t="s">
        <v>118</v>
      </c>
      <c r="BJ5" t="s">
        <v>564</v>
      </c>
      <c r="BK5" t="s">
        <v>69</v>
      </c>
      <c r="BL5">
        <v>0.87507673916689166</v>
      </c>
      <c r="BM5">
        <v>8190</v>
      </c>
      <c r="BN5" t="s">
        <v>120</v>
      </c>
      <c r="BO5" t="s">
        <v>562</v>
      </c>
      <c r="BP5">
        <v>3</v>
      </c>
      <c r="BQ5">
        <v>1601.1970000000001</v>
      </c>
      <c r="BR5">
        <v>1.3270801874899869E-3</v>
      </c>
      <c r="BS5">
        <v>0.36527103935884553</v>
      </c>
      <c r="BT5">
        <v>0.15550866008367492</v>
      </c>
      <c r="BU5">
        <v>8.0679999999999996</v>
      </c>
      <c r="BV5">
        <v>0</v>
      </c>
      <c r="BW5">
        <v>0.68698604856241918</v>
      </c>
      <c r="BX5">
        <v>1</v>
      </c>
      <c r="BY5">
        <v>0</v>
      </c>
      <c r="BZ5">
        <v>11</v>
      </c>
    </row>
    <row r="6" spans="1:78" ht="16.5">
      <c r="A6" s="106" t="str">
        <f>BI6</f>
        <v>해성운수</v>
      </c>
      <c r="B6" s="107" t="str">
        <f>IF(BJ6="NULL", E6, BJ6)</f>
        <v>강신모</v>
      </c>
      <c r="C6" s="108" t="str">
        <f>BK6</f>
        <v>C</v>
      </c>
      <c r="D6" s="109">
        <f>BL6</f>
        <v>0.85375000000000001</v>
      </c>
      <c r="E6" s="110">
        <f>U6</f>
        <v>380</v>
      </c>
      <c r="F6" s="111" t="str">
        <f t="shared" si="0"/>
        <v>593</v>
      </c>
      <c r="G6" s="112" t="str">
        <f t="shared" si="0"/>
        <v>70바3804</v>
      </c>
      <c r="H6" s="113">
        <f t="shared" si="0"/>
        <v>1</v>
      </c>
      <c r="I6" s="114">
        <f t="shared" si="0"/>
        <v>1532.3430000000001</v>
      </c>
      <c r="J6" s="115">
        <f>AB6/AA6</f>
        <v>1.2054714118704199E-2</v>
      </c>
      <c r="K6" s="115">
        <f>AC6/AA6</f>
        <v>0.46686369120933235</v>
      </c>
      <c r="L6" s="115">
        <f>AD6/I6</f>
        <v>0.2669115204624552</v>
      </c>
      <c r="M6" s="116">
        <f>Z6</f>
        <v>7.5010000000000003</v>
      </c>
      <c r="N6" s="117">
        <f>BV6</f>
        <v>0</v>
      </c>
      <c r="O6" s="117">
        <f>BW6</f>
        <v>1.4357098900180965</v>
      </c>
      <c r="P6" s="222">
        <f>AK6</f>
        <v>163</v>
      </c>
      <c r="Q6" s="223">
        <f>AE6</f>
        <v>0</v>
      </c>
      <c r="R6" s="223">
        <f>AF6</f>
        <v>22</v>
      </c>
      <c r="T6">
        <v>534</v>
      </c>
      <c r="U6">
        <v>380</v>
      </c>
      <c r="V6" t="s">
        <v>408</v>
      </c>
      <c r="W6">
        <v>1532.3430000000001</v>
      </c>
      <c r="X6">
        <v>747.82899999999995</v>
      </c>
      <c r="Y6">
        <v>2.0489999999999999</v>
      </c>
      <c r="Z6">
        <v>7.5010000000000003</v>
      </c>
      <c r="AA6">
        <v>160.33163300000001</v>
      </c>
      <c r="AB6">
        <v>1.932752</v>
      </c>
      <c r="AC6">
        <v>74.853018000000006</v>
      </c>
      <c r="AD6" s="1">
        <v>409</v>
      </c>
      <c r="AE6">
        <v>0</v>
      </c>
      <c r="AF6">
        <v>22</v>
      </c>
      <c r="AG6">
        <v>64</v>
      </c>
      <c r="AH6">
        <v>9.5573340000000009</v>
      </c>
      <c r="AI6">
        <v>0</v>
      </c>
      <c r="AJ6">
        <v>0</v>
      </c>
      <c r="AK6">
        <v>163</v>
      </c>
      <c r="AL6">
        <v>57820</v>
      </c>
      <c r="AM6">
        <v>0.85375000000000001</v>
      </c>
      <c r="AN6" t="s">
        <v>69</v>
      </c>
      <c r="AO6">
        <v>1532.3430000000001</v>
      </c>
      <c r="AP6" t="s">
        <v>625</v>
      </c>
      <c r="AQ6" t="s">
        <v>118</v>
      </c>
      <c r="AR6" t="s">
        <v>128</v>
      </c>
      <c r="AS6" t="s">
        <v>118</v>
      </c>
      <c r="AT6" t="s">
        <v>128</v>
      </c>
      <c r="AU6" t="s">
        <v>240</v>
      </c>
      <c r="AV6" t="s">
        <v>408</v>
      </c>
      <c r="AW6" t="s">
        <v>69</v>
      </c>
      <c r="AX6">
        <v>380</v>
      </c>
      <c r="AY6" t="s">
        <v>458</v>
      </c>
      <c r="AZ6">
        <v>5</v>
      </c>
      <c r="BA6" t="s">
        <v>404</v>
      </c>
      <c r="BB6">
        <v>1</v>
      </c>
      <c r="BC6">
        <v>1</v>
      </c>
      <c r="BE6" t="s">
        <v>69</v>
      </c>
      <c r="BF6">
        <v>0</v>
      </c>
      <c r="BG6" s="5" t="s">
        <v>337</v>
      </c>
      <c r="BI6" t="s">
        <v>118</v>
      </c>
      <c r="BJ6" t="s">
        <v>408</v>
      </c>
      <c r="BK6" t="s">
        <v>69</v>
      </c>
      <c r="BL6">
        <v>0.85375000000000001</v>
      </c>
      <c r="BM6">
        <v>380</v>
      </c>
      <c r="BN6" t="s">
        <v>128</v>
      </c>
      <c r="BO6" t="s">
        <v>240</v>
      </c>
      <c r="BP6">
        <v>1</v>
      </c>
      <c r="BQ6">
        <v>1532.3430000000001</v>
      </c>
      <c r="BR6">
        <v>1.2054714118704199E-2</v>
      </c>
      <c r="BS6">
        <v>0.46686369120933235</v>
      </c>
      <c r="BT6">
        <v>0.2669115204624552</v>
      </c>
      <c r="BU6">
        <v>7.5010000000000003</v>
      </c>
      <c r="BV6">
        <v>0</v>
      </c>
      <c r="BW6">
        <v>1.4357098900180965</v>
      </c>
      <c r="BX6">
        <v>163</v>
      </c>
      <c r="BY6">
        <v>0</v>
      </c>
      <c r="BZ6">
        <v>22</v>
      </c>
    </row>
    <row r="7" spans="1:78" ht="16.5">
      <c r="A7" s="123" t="str">
        <f t="shared" ref="A7:A70" si="1">BI7</f>
        <v>해성운수</v>
      </c>
      <c r="B7" s="124" t="str">
        <f t="shared" ref="B7:B70" si="2">IF(BJ7="NULL", E7, BJ7)</f>
        <v>강철환</v>
      </c>
      <c r="C7" s="125" t="str">
        <f t="shared" ref="C7:C70" si="3">BK7</f>
        <v>D</v>
      </c>
      <c r="D7" s="126">
        <f t="shared" ref="D7:D70" si="4">BL7</f>
        <v>0.81503198541166466</v>
      </c>
      <c r="E7" s="127">
        <f t="shared" ref="E7:E70" si="5">U7</f>
        <v>5290</v>
      </c>
      <c r="F7" s="128" t="str">
        <f t="shared" ref="F7:F70" si="6">BN7</f>
        <v>560</v>
      </c>
      <c r="G7" s="129" t="str">
        <f t="shared" ref="G7:G70" si="7">BO7</f>
        <v>71바5818</v>
      </c>
      <c r="H7" s="130">
        <f t="shared" ref="H7:H70" si="8">BP7</f>
        <v>3</v>
      </c>
      <c r="I7" s="131">
        <f t="shared" ref="I7:I70" si="9">BQ7</f>
        <v>1191.6369999999999</v>
      </c>
      <c r="J7" s="132">
        <f t="shared" ref="J7:J70" si="10">AB7/AA7</f>
        <v>2.3353385071347436E-2</v>
      </c>
      <c r="K7" s="132">
        <f t="shared" ref="K7:K70" si="11">AC7/AA7</f>
        <v>0.49717951184415998</v>
      </c>
      <c r="L7" s="132">
        <f t="shared" ref="L7:L70" si="12">AD7/I7</f>
        <v>7.6365537491702593E-2</v>
      </c>
      <c r="M7" s="133">
        <f t="shared" ref="M7:M70" si="13">Z7</f>
        <v>7.665</v>
      </c>
      <c r="N7" s="134">
        <f t="shared" ref="N7:N70" si="14">BV7</f>
        <v>8.3918173067805052E-2</v>
      </c>
      <c r="O7" s="134">
        <f t="shared" ref="O7:O70" si="15">BW7</f>
        <v>1.3426907690848808</v>
      </c>
      <c r="P7" s="220">
        <f t="shared" ref="P7:P70" si="16">AK7</f>
        <v>214</v>
      </c>
      <c r="Q7" s="221">
        <f t="shared" ref="Q7:Q70" si="17">AE7</f>
        <v>1</v>
      </c>
      <c r="R7" s="221">
        <f t="shared" ref="R7:R70" si="18">AF7</f>
        <v>16</v>
      </c>
      <c r="T7">
        <v>534</v>
      </c>
      <c r="U7">
        <v>5290</v>
      </c>
      <c r="V7" t="s">
        <v>626</v>
      </c>
      <c r="W7">
        <v>1191.6369999999999</v>
      </c>
      <c r="X7">
        <v>562.86199999999997</v>
      </c>
      <c r="Y7">
        <v>2.117</v>
      </c>
      <c r="Z7">
        <v>7.665</v>
      </c>
      <c r="AA7">
        <v>142.41275899999999</v>
      </c>
      <c r="AB7">
        <v>3.3258200000000002</v>
      </c>
      <c r="AC7">
        <v>70.804705999999996</v>
      </c>
      <c r="AD7" s="1">
        <v>91</v>
      </c>
      <c r="AE7">
        <v>1</v>
      </c>
      <c r="AF7">
        <v>16</v>
      </c>
      <c r="AG7">
        <v>60</v>
      </c>
      <c r="AH7">
        <v>8.3674870000000006</v>
      </c>
      <c r="AI7">
        <v>0</v>
      </c>
      <c r="AJ7">
        <v>0</v>
      </c>
      <c r="AK7">
        <v>214</v>
      </c>
      <c r="AL7">
        <v>69636</v>
      </c>
      <c r="AM7">
        <v>0.81503198541166466</v>
      </c>
      <c r="AN7" t="s">
        <v>67</v>
      </c>
      <c r="AO7">
        <v>654.79999999999995</v>
      </c>
      <c r="AP7" t="s">
        <v>627</v>
      </c>
      <c r="AQ7" t="s">
        <v>118</v>
      </c>
      <c r="AR7" t="s">
        <v>123</v>
      </c>
      <c r="AS7" t="s">
        <v>118</v>
      </c>
      <c r="AT7" t="s">
        <v>123</v>
      </c>
      <c r="AU7" t="s">
        <v>227</v>
      </c>
      <c r="AV7" t="s">
        <v>626</v>
      </c>
      <c r="AW7" t="s">
        <v>67</v>
      </c>
      <c r="AX7">
        <v>5290</v>
      </c>
      <c r="AY7" t="s">
        <v>469</v>
      </c>
      <c r="AZ7">
        <v>2</v>
      </c>
      <c r="BA7" t="s">
        <v>395</v>
      </c>
      <c r="BB7">
        <v>3</v>
      </c>
      <c r="BC7">
        <v>1</v>
      </c>
      <c r="BE7" t="s">
        <v>70</v>
      </c>
      <c r="BF7">
        <v>1</v>
      </c>
      <c r="BG7" t="s">
        <v>371</v>
      </c>
      <c r="BI7" t="s">
        <v>118</v>
      </c>
      <c r="BJ7" t="s">
        <v>626</v>
      </c>
      <c r="BK7" t="s">
        <v>67</v>
      </c>
      <c r="BL7">
        <v>0.81503198541166466</v>
      </c>
      <c r="BM7">
        <v>5290</v>
      </c>
      <c r="BN7" t="s">
        <v>123</v>
      </c>
      <c r="BO7" t="s">
        <v>227</v>
      </c>
      <c r="BP7">
        <v>3</v>
      </c>
      <c r="BQ7">
        <v>1191.6369999999999</v>
      </c>
      <c r="BR7">
        <v>2.3353385071347436E-2</v>
      </c>
      <c r="BS7">
        <v>0.49717951184415998</v>
      </c>
      <c r="BT7">
        <v>7.6365537491702593E-2</v>
      </c>
      <c r="BU7">
        <v>7.665</v>
      </c>
      <c r="BV7">
        <v>8.3918173067805052E-2</v>
      </c>
      <c r="BW7">
        <v>1.3426907690848808</v>
      </c>
      <c r="BX7">
        <v>214</v>
      </c>
      <c r="BY7">
        <v>1</v>
      </c>
      <c r="BZ7">
        <v>16</v>
      </c>
    </row>
    <row r="8" spans="1:78" ht="16.5">
      <c r="A8" s="106" t="str">
        <f t="shared" si="1"/>
        <v>해성운수</v>
      </c>
      <c r="B8" s="107" t="str">
        <f t="shared" si="2"/>
        <v>강형택</v>
      </c>
      <c r="C8" s="108" t="str">
        <f t="shared" si="3"/>
        <v>C</v>
      </c>
      <c r="D8" s="109">
        <f t="shared" si="4"/>
        <v>0.85773049598556117</v>
      </c>
      <c r="E8" s="110">
        <f t="shared" si="5"/>
        <v>5980</v>
      </c>
      <c r="F8" s="111" t="str">
        <f t="shared" si="6"/>
        <v>514-1</v>
      </c>
      <c r="G8" s="112" t="str">
        <f t="shared" si="7"/>
        <v>71바5780</v>
      </c>
      <c r="H8" s="113">
        <f t="shared" si="8"/>
        <v>2</v>
      </c>
      <c r="I8" s="114">
        <f t="shared" si="9"/>
        <v>1579.2280000000001</v>
      </c>
      <c r="J8" s="115">
        <f t="shared" si="10"/>
        <v>1.4811859509474628E-3</v>
      </c>
      <c r="K8" s="115">
        <f t="shared" si="11"/>
        <v>0.36149018801472782</v>
      </c>
      <c r="L8" s="115">
        <f t="shared" si="12"/>
        <v>3.229426023348117E-2</v>
      </c>
      <c r="M8" s="116">
        <f t="shared" si="13"/>
        <v>7.47</v>
      </c>
      <c r="N8" s="117">
        <f t="shared" si="14"/>
        <v>0</v>
      </c>
      <c r="O8" s="117">
        <f t="shared" si="15"/>
        <v>0.37993247333507257</v>
      </c>
      <c r="P8" s="222">
        <f t="shared" si="16"/>
        <v>0</v>
      </c>
      <c r="Q8" s="223">
        <f t="shared" si="17"/>
        <v>0</v>
      </c>
      <c r="R8" s="223">
        <f t="shared" si="18"/>
        <v>6</v>
      </c>
      <c r="T8">
        <v>534</v>
      </c>
      <c r="U8">
        <v>5980</v>
      </c>
      <c r="V8" t="s">
        <v>565</v>
      </c>
      <c r="W8">
        <v>1579.2280000000001</v>
      </c>
      <c r="X8">
        <v>657.60500000000002</v>
      </c>
      <c r="Y8">
        <v>2.4009999999999998</v>
      </c>
      <c r="Z8">
        <v>7.47</v>
      </c>
      <c r="AA8">
        <v>122.611884</v>
      </c>
      <c r="AB8">
        <v>0.18161099999999999</v>
      </c>
      <c r="AC8">
        <v>44.322992999999997</v>
      </c>
      <c r="AD8" s="1">
        <v>51</v>
      </c>
      <c r="AE8">
        <v>0</v>
      </c>
      <c r="AF8">
        <v>6</v>
      </c>
      <c r="AG8">
        <v>58</v>
      </c>
      <c r="AH8">
        <v>12.879892999999999</v>
      </c>
      <c r="AI8">
        <v>0</v>
      </c>
      <c r="AJ8">
        <v>0</v>
      </c>
      <c r="AK8">
        <v>0</v>
      </c>
      <c r="AL8">
        <v>0</v>
      </c>
      <c r="AM8">
        <v>0.85773049598556117</v>
      </c>
      <c r="AN8" t="s">
        <v>69</v>
      </c>
      <c r="AO8">
        <v>1464.6010000000001</v>
      </c>
      <c r="AP8" t="s">
        <v>628</v>
      </c>
      <c r="AQ8" t="s">
        <v>118</v>
      </c>
      <c r="AR8" t="s">
        <v>120</v>
      </c>
      <c r="AS8" t="s">
        <v>118</v>
      </c>
      <c r="AT8" t="s">
        <v>120</v>
      </c>
      <c r="AU8" t="s">
        <v>562</v>
      </c>
      <c r="AV8" t="s">
        <v>565</v>
      </c>
      <c r="AW8" t="s">
        <v>69</v>
      </c>
      <c r="AX8">
        <v>5980</v>
      </c>
      <c r="AY8" t="s">
        <v>480</v>
      </c>
      <c r="AZ8">
        <v>5</v>
      </c>
      <c r="BA8" t="s">
        <v>580</v>
      </c>
      <c r="BB8">
        <v>2</v>
      </c>
      <c r="BC8">
        <v>1</v>
      </c>
      <c r="BE8" t="s">
        <v>67</v>
      </c>
      <c r="BF8">
        <v>1</v>
      </c>
      <c r="BG8" s="5" t="s">
        <v>371</v>
      </c>
      <c r="BI8" t="s">
        <v>118</v>
      </c>
      <c r="BJ8" t="s">
        <v>565</v>
      </c>
      <c r="BK8" t="s">
        <v>69</v>
      </c>
      <c r="BL8">
        <v>0.85773049598556117</v>
      </c>
      <c r="BM8">
        <v>5980</v>
      </c>
      <c r="BN8" t="s">
        <v>120</v>
      </c>
      <c r="BO8" t="s">
        <v>562</v>
      </c>
      <c r="BP8">
        <v>2</v>
      </c>
      <c r="BQ8">
        <v>1579.2280000000001</v>
      </c>
      <c r="BR8">
        <v>1.4811859509474628E-3</v>
      </c>
      <c r="BS8">
        <v>0.36149018801472782</v>
      </c>
      <c r="BT8">
        <v>3.229426023348117E-2</v>
      </c>
      <c r="BU8">
        <v>7.47</v>
      </c>
      <c r="BV8">
        <v>0</v>
      </c>
      <c r="BW8">
        <v>0.37993247333507257</v>
      </c>
      <c r="BX8">
        <v>0</v>
      </c>
      <c r="BY8">
        <v>0</v>
      </c>
      <c r="BZ8">
        <v>6</v>
      </c>
    </row>
    <row r="9" spans="1:78" ht="16.5">
      <c r="A9" s="123" t="str">
        <f t="shared" si="1"/>
        <v>해성운수</v>
      </c>
      <c r="B9" s="124" t="str">
        <f t="shared" si="2"/>
        <v>곽동일</v>
      </c>
      <c r="C9" s="125" t="str">
        <f t="shared" si="3"/>
        <v>A</v>
      </c>
      <c r="D9" s="126">
        <f t="shared" si="4"/>
        <v>0.98253640261408115</v>
      </c>
      <c r="E9" s="127">
        <f t="shared" si="5"/>
        <v>2555</v>
      </c>
      <c r="F9" s="128" t="str">
        <f t="shared" si="6"/>
        <v>514-1</v>
      </c>
      <c r="G9" s="129" t="str">
        <f t="shared" si="7"/>
        <v>74사1071</v>
      </c>
      <c r="H9" s="130">
        <f t="shared" si="8"/>
        <v>4</v>
      </c>
      <c r="I9" s="131">
        <f t="shared" si="9"/>
        <v>1350.33</v>
      </c>
      <c r="J9" s="132">
        <f t="shared" si="10"/>
        <v>1.2852055032469988E-2</v>
      </c>
      <c r="K9" s="132">
        <f t="shared" si="11"/>
        <v>0.40721565571427104</v>
      </c>
      <c r="L9" s="132">
        <f t="shared" si="12"/>
        <v>0.18662104818822067</v>
      </c>
      <c r="M9" s="133">
        <f t="shared" si="13"/>
        <v>10.045999999999999</v>
      </c>
      <c r="N9" s="134">
        <f t="shared" si="14"/>
        <v>0</v>
      </c>
      <c r="O9" s="134">
        <f t="shared" si="15"/>
        <v>4.2952463471892059</v>
      </c>
      <c r="P9" s="220">
        <f t="shared" si="16"/>
        <v>17</v>
      </c>
      <c r="Q9" s="221">
        <f t="shared" si="17"/>
        <v>0</v>
      </c>
      <c r="R9" s="221">
        <f t="shared" si="18"/>
        <v>58</v>
      </c>
      <c r="T9">
        <v>534</v>
      </c>
      <c r="U9">
        <v>2555</v>
      </c>
      <c r="V9" t="s">
        <v>249</v>
      </c>
      <c r="W9">
        <v>1350.33</v>
      </c>
      <c r="X9">
        <v>494.63</v>
      </c>
      <c r="Y9">
        <v>2.73</v>
      </c>
      <c r="Z9">
        <v>10.045999999999999</v>
      </c>
      <c r="AA9">
        <v>106.39994900000001</v>
      </c>
      <c r="AB9">
        <v>1.3674580000000001</v>
      </c>
      <c r="AC9">
        <v>43.327725000000001</v>
      </c>
      <c r="AD9" s="1">
        <v>252</v>
      </c>
      <c r="AE9">
        <v>0</v>
      </c>
      <c r="AF9">
        <v>58</v>
      </c>
      <c r="AG9">
        <v>65</v>
      </c>
      <c r="AH9">
        <v>12.691077</v>
      </c>
      <c r="AI9">
        <v>37.9</v>
      </c>
      <c r="AJ9">
        <v>0</v>
      </c>
      <c r="AK9">
        <v>17</v>
      </c>
      <c r="AL9">
        <v>8228</v>
      </c>
      <c r="AM9">
        <v>0.98253640261408115</v>
      </c>
      <c r="AN9" t="s">
        <v>66</v>
      </c>
      <c r="AO9">
        <v>986.00400000000002</v>
      </c>
      <c r="AP9" t="s">
        <v>629</v>
      </c>
      <c r="AQ9" t="s">
        <v>118</v>
      </c>
      <c r="AR9" t="s">
        <v>120</v>
      </c>
      <c r="AS9" t="s">
        <v>118</v>
      </c>
      <c r="AT9" t="s">
        <v>120</v>
      </c>
      <c r="AU9" t="s">
        <v>217</v>
      </c>
      <c r="AV9" t="s">
        <v>249</v>
      </c>
      <c r="AW9" t="s">
        <v>66</v>
      </c>
      <c r="AX9">
        <v>2555</v>
      </c>
      <c r="AY9" t="s">
        <v>453</v>
      </c>
      <c r="AZ9">
        <v>1</v>
      </c>
      <c r="BA9" t="s">
        <v>454</v>
      </c>
      <c r="BB9">
        <v>4</v>
      </c>
      <c r="BC9">
        <v>1</v>
      </c>
      <c r="BE9" t="s">
        <v>71</v>
      </c>
      <c r="BF9">
        <v>-1</v>
      </c>
      <c r="BG9" t="s">
        <v>425</v>
      </c>
      <c r="BI9" t="s">
        <v>118</v>
      </c>
      <c r="BJ9" t="s">
        <v>249</v>
      </c>
      <c r="BK9" t="s">
        <v>66</v>
      </c>
      <c r="BL9">
        <v>0.98253640261408115</v>
      </c>
      <c r="BM9">
        <v>2555</v>
      </c>
      <c r="BN9" t="s">
        <v>120</v>
      </c>
      <c r="BO9" t="s">
        <v>217</v>
      </c>
      <c r="BP9">
        <v>4</v>
      </c>
      <c r="BQ9">
        <v>1350.33</v>
      </c>
      <c r="BR9">
        <v>1.2852055032469988E-2</v>
      </c>
      <c r="BS9">
        <v>0.40721565571427104</v>
      </c>
      <c r="BT9">
        <v>0.18662104818822067</v>
      </c>
      <c r="BU9">
        <v>10.045999999999999</v>
      </c>
      <c r="BV9">
        <v>0</v>
      </c>
      <c r="BW9">
        <v>4.2952463471892059</v>
      </c>
      <c r="BX9">
        <v>17</v>
      </c>
      <c r="BY9">
        <v>0</v>
      </c>
      <c r="BZ9">
        <v>58</v>
      </c>
    </row>
    <row r="10" spans="1:78" ht="16.5">
      <c r="A10" s="106" t="str">
        <f t="shared" si="1"/>
        <v>해성운수</v>
      </c>
      <c r="B10" s="107" t="str">
        <f t="shared" si="2"/>
        <v>곽종호</v>
      </c>
      <c r="C10" s="108" t="str">
        <f t="shared" si="3"/>
        <v>D</v>
      </c>
      <c r="D10" s="109">
        <f t="shared" si="4"/>
        <v>0.84097144633496701</v>
      </c>
      <c r="E10" s="110">
        <f t="shared" si="5"/>
        <v>5470</v>
      </c>
      <c r="F10" s="111" t="str">
        <f t="shared" si="6"/>
        <v>579</v>
      </c>
      <c r="G10" s="112" t="str">
        <f t="shared" si="7"/>
        <v>71바5770</v>
      </c>
      <c r="H10" s="113">
        <f t="shared" si="8"/>
        <v>2</v>
      </c>
      <c r="I10" s="114">
        <f t="shared" si="9"/>
        <v>1357.9179999999999</v>
      </c>
      <c r="J10" s="115">
        <f t="shared" si="10"/>
        <v>1.6679330314318293E-2</v>
      </c>
      <c r="K10" s="115">
        <f t="shared" si="11"/>
        <v>0.5065753949494014</v>
      </c>
      <c r="L10" s="115">
        <f t="shared" si="12"/>
        <v>0.55378896222010465</v>
      </c>
      <c r="M10" s="116">
        <f t="shared" si="13"/>
        <v>4.274</v>
      </c>
      <c r="N10" s="117">
        <f t="shared" si="14"/>
        <v>0.14728429846279378</v>
      </c>
      <c r="O10" s="117">
        <f t="shared" si="15"/>
        <v>1.3992008353965411</v>
      </c>
      <c r="P10" s="222">
        <f t="shared" si="16"/>
        <v>139</v>
      </c>
      <c r="Q10" s="223">
        <f t="shared" si="17"/>
        <v>2</v>
      </c>
      <c r="R10" s="223">
        <f t="shared" si="18"/>
        <v>19</v>
      </c>
      <c r="T10">
        <v>534</v>
      </c>
      <c r="U10">
        <v>5470</v>
      </c>
      <c r="V10" t="s">
        <v>250</v>
      </c>
      <c r="W10">
        <v>1357.9179999999999</v>
      </c>
      <c r="X10">
        <v>288.411</v>
      </c>
      <c r="Y10">
        <v>4.7080000000000002</v>
      </c>
      <c r="Z10">
        <v>4.274</v>
      </c>
      <c r="AA10">
        <v>148.236647</v>
      </c>
      <c r="AB10">
        <v>2.4724879999999998</v>
      </c>
      <c r="AC10">
        <v>75.093038000000007</v>
      </c>
      <c r="AD10" s="1">
        <v>752</v>
      </c>
      <c r="AE10">
        <v>2</v>
      </c>
      <c r="AF10">
        <v>19</v>
      </c>
      <c r="AG10">
        <v>71</v>
      </c>
      <c r="AH10">
        <v>9.1604740000000007</v>
      </c>
      <c r="AI10">
        <v>27.4</v>
      </c>
      <c r="AJ10">
        <v>0</v>
      </c>
      <c r="AK10">
        <v>139</v>
      </c>
      <c r="AL10">
        <v>51679</v>
      </c>
      <c r="AM10">
        <v>0.84097144633496701</v>
      </c>
      <c r="AN10" t="s">
        <v>67</v>
      </c>
      <c r="AO10">
        <v>1246.8389999999999</v>
      </c>
      <c r="AP10" t="s">
        <v>630</v>
      </c>
      <c r="AQ10" t="s">
        <v>118</v>
      </c>
      <c r="AR10" t="s">
        <v>127</v>
      </c>
      <c r="AS10" t="s">
        <v>118</v>
      </c>
      <c r="AT10" t="s">
        <v>127</v>
      </c>
      <c r="AU10" t="s">
        <v>235</v>
      </c>
      <c r="AV10" t="s">
        <v>250</v>
      </c>
      <c r="AW10" t="s">
        <v>67</v>
      </c>
      <c r="AX10">
        <v>5470</v>
      </c>
      <c r="AY10" t="s">
        <v>483</v>
      </c>
      <c r="AZ10">
        <v>1</v>
      </c>
      <c r="BA10" t="s">
        <v>402</v>
      </c>
      <c r="BB10">
        <v>2</v>
      </c>
      <c r="BC10">
        <v>1</v>
      </c>
      <c r="BE10" t="s">
        <v>67</v>
      </c>
      <c r="BF10">
        <v>0</v>
      </c>
      <c r="BG10" t="s">
        <v>337</v>
      </c>
      <c r="BI10" t="s">
        <v>118</v>
      </c>
      <c r="BJ10" t="s">
        <v>250</v>
      </c>
      <c r="BK10" t="s">
        <v>67</v>
      </c>
      <c r="BL10">
        <v>0.84097144633496701</v>
      </c>
      <c r="BM10">
        <v>5470</v>
      </c>
      <c r="BN10" t="s">
        <v>127</v>
      </c>
      <c r="BO10" t="s">
        <v>235</v>
      </c>
      <c r="BP10">
        <v>2</v>
      </c>
      <c r="BQ10">
        <v>1357.9179999999999</v>
      </c>
      <c r="BR10">
        <v>1.6679330314318293E-2</v>
      </c>
      <c r="BS10">
        <v>0.5065753949494014</v>
      </c>
      <c r="BT10">
        <v>0.55378896222010465</v>
      </c>
      <c r="BU10">
        <v>4.274</v>
      </c>
      <c r="BV10">
        <v>0.14728429846279378</v>
      </c>
      <c r="BW10">
        <v>1.3992008353965411</v>
      </c>
      <c r="BX10">
        <v>139</v>
      </c>
      <c r="BY10">
        <v>2</v>
      </c>
      <c r="BZ10">
        <v>19</v>
      </c>
    </row>
    <row r="11" spans="1:78" ht="16.5">
      <c r="A11" s="123" t="str">
        <f t="shared" si="1"/>
        <v>해성운수</v>
      </c>
      <c r="B11" s="124" t="str">
        <f t="shared" si="2"/>
        <v>권오중</v>
      </c>
      <c r="C11" s="125" t="str">
        <f t="shared" si="3"/>
        <v>S</v>
      </c>
      <c r="D11" s="126">
        <f t="shared" si="4"/>
        <v>1.0429166666666667</v>
      </c>
      <c r="E11" s="127">
        <f t="shared" si="5"/>
        <v>3502</v>
      </c>
      <c r="F11" s="128" t="str">
        <f t="shared" si="6"/>
        <v>24</v>
      </c>
      <c r="G11" s="129" t="str">
        <f t="shared" si="7"/>
        <v>70바3889</v>
      </c>
      <c r="H11" s="130">
        <f t="shared" si="8"/>
        <v>1</v>
      </c>
      <c r="I11" s="131">
        <f t="shared" si="9"/>
        <v>1841.3630000000001</v>
      </c>
      <c r="J11" s="132">
        <f t="shared" si="10"/>
        <v>5.0997372032445887E-3</v>
      </c>
      <c r="K11" s="132">
        <f t="shared" si="11"/>
        <v>0.45845589093759304</v>
      </c>
      <c r="L11" s="132">
        <f t="shared" si="12"/>
        <v>0.14880281617475749</v>
      </c>
      <c r="M11" s="133">
        <f t="shared" si="13"/>
        <v>11.193</v>
      </c>
      <c r="N11" s="134">
        <f t="shared" si="14"/>
        <v>0.27153798572036042</v>
      </c>
      <c r="O11" s="134">
        <f t="shared" si="15"/>
        <v>9.015061125915965</v>
      </c>
      <c r="P11" s="220">
        <f t="shared" si="16"/>
        <v>72</v>
      </c>
      <c r="Q11" s="221">
        <f t="shared" si="17"/>
        <v>5</v>
      </c>
      <c r="R11" s="221">
        <f t="shared" si="18"/>
        <v>166</v>
      </c>
      <c r="T11">
        <v>534</v>
      </c>
      <c r="U11">
        <v>3502</v>
      </c>
      <c r="V11" t="s">
        <v>251</v>
      </c>
      <c r="W11">
        <v>1841.3630000000001</v>
      </c>
      <c r="X11">
        <v>735.69799999999998</v>
      </c>
      <c r="Y11">
        <v>2.5030000000000001</v>
      </c>
      <c r="Z11">
        <v>11.193</v>
      </c>
      <c r="AA11">
        <v>133.44609199999999</v>
      </c>
      <c r="AB11">
        <v>0.68054000000000003</v>
      </c>
      <c r="AC11">
        <v>61.179147</v>
      </c>
      <c r="AD11" s="1">
        <v>274</v>
      </c>
      <c r="AE11">
        <v>5</v>
      </c>
      <c r="AF11">
        <v>166</v>
      </c>
      <c r="AG11">
        <v>79</v>
      </c>
      <c r="AH11">
        <v>13.798553</v>
      </c>
      <c r="AI11">
        <v>1499.2</v>
      </c>
      <c r="AJ11">
        <v>0</v>
      </c>
      <c r="AK11">
        <v>72</v>
      </c>
      <c r="AL11">
        <v>45815</v>
      </c>
      <c r="AM11">
        <v>1.0429166666666667</v>
      </c>
      <c r="AN11" t="s">
        <v>71</v>
      </c>
      <c r="AO11">
        <v>1841.3630000000001</v>
      </c>
      <c r="AP11" t="s">
        <v>631</v>
      </c>
      <c r="AQ11" t="s">
        <v>118</v>
      </c>
      <c r="AR11" t="s">
        <v>119</v>
      </c>
      <c r="AS11" t="s">
        <v>118</v>
      </c>
      <c r="AT11" t="s">
        <v>119</v>
      </c>
      <c r="AU11" t="s">
        <v>209</v>
      </c>
      <c r="AV11" t="s">
        <v>251</v>
      </c>
      <c r="AW11" t="s">
        <v>71</v>
      </c>
      <c r="AX11">
        <v>3502</v>
      </c>
      <c r="AY11" t="s">
        <v>461</v>
      </c>
      <c r="AZ11">
        <v>9</v>
      </c>
      <c r="BA11" t="s">
        <v>488</v>
      </c>
      <c r="BB11">
        <v>1</v>
      </c>
      <c r="BC11">
        <v>1</v>
      </c>
      <c r="BE11" t="s">
        <v>71</v>
      </c>
      <c r="BF11">
        <v>0</v>
      </c>
      <c r="BG11" t="s">
        <v>337</v>
      </c>
      <c r="BI11" t="s">
        <v>118</v>
      </c>
      <c r="BJ11" t="s">
        <v>251</v>
      </c>
      <c r="BK11" t="s">
        <v>71</v>
      </c>
      <c r="BL11">
        <v>1.0429166666666667</v>
      </c>
      <c r="BM11">
        <v>3502</v>
      </c>
      <c r="BN11" t="s">
        <v>119</v>
      </c>
      <c r="BO11" t="s">
        <v>209</v>
      </c>
      <c r="BP11">
        <v>1</v>
      </c>
      <c r="BQ11">
        <v>1841.3630000000001</v>
      </c>
      <c r="BR11">
        <v>5.0997372032445887E-3</v>
      </c>
      <c r="BS11">
        <v>0.45845589093759304</v>
      </c>
      <c r="BT11">
        <v>0.14880281617475749</v>
      </c>
      <c r="BU11">
        <v>11.193</v>
      </c>
      <c r="BV11">
        <v>0.27153798572036042</v>
      </c>
      <c r="BW11">
        <v>9.015061125915965</v>
      </c>
      <c r="BX11">
        <v>72</v>
      </c>
      <c r="BY11">
        <v>5</v>
      </c>
      <c r="BZ11">
        <v>166</v>
      </c>
    </row>
    <row r="12" spans="1:78" ht="16.5">
      <c r="A12" s="106" t="str">
        <f t="shared" si="1"/>
        <v>해성운수</v>
      </c>
      <c r="B12" s="107" t="str">
        <f t="shared" si="2"/>
        <v>권용환</v>
      </c>
      <c r="C12" s="108" t="str">
        <f t="shared" si="3"/>
        <v>D</v>
      </c>
      <c r="D12" s="109">
        <f t="shared" si="4"/>
        <v>0.84041389236415076</v>
      </c>
      <c r="E12" s="110">
        <f t="shared" si="5"/>
        <v>6808</v>
      </c>
      <c r="F12" s="111" t="str">
        <f t="shared" si="6"/>
        <v>24</v>
      </c>
      <c r="G12" s="112" t="str">
        <f t="shared" si="7"/>
        <v>70바3866</v>
      </c>
      <c r="H12" s="113">
        <f t="shared" si="8"/>
        <v>13</v>
      </c>
      <c r="I12" s="114">
        <f t="shared" si="9"/>
        <v>2159.7040000000002</v>
      </c>
      <c r="J12" s="115">
        <f t="shared" si="10"/>
        <v>1.2634393500949895E-2</v>
      </c>
      <c r="K12" s="115">
        <f t="shared" si="11"/>
        <v>0.50581488803380026</v>
      </c>
      <c r="L12" s="115">
        <f t="shared" si="12"/>
        <v>0.22734596963287559</v>
      </c>
      <c r="M12" s="116">
        <f t="shared" si="13"/>
        <v>17.779</v>
      </c>
      <c r="N12" s="117">
        <f t="shared" si="14"/>
        <v>1.1112633953541782</v>
      </c>
      <c r="O12" s="117">
        <f t="shared" si="15"/>
        <v>14.029700366346498</v>
      </c>
      <c r="P12" s="222">
        <f t="shared" si="16"/>
        <v>94</v>
      </c>
      <c r="Q12" s="223">
        <f t="shared" si="17"/>
        <v>24</v>
      </c>
      <c r="R12" s="223">
        <f t="shared" si="18"/>
        <v>303</v>
      </c>
      <c r="T12">
        <v>534</v>
      </c>
      <c r="U12">
        <v>6808</v>
      </c>
      <c r="V12" t="s">
        <v>252</v>
      </c>
      <c r="W12">
        <v>2159.7040000000002</v>
      </c>
      <c r="X12">
        <v>1090.133</v>
      </c>
      <c r="Y12">
        <v>1.9810000000000001</v>
      </c>
      <c r="Z12">
        <v>17.779</v>
      </c>
      <c r="AA12">
        <v>158.71414799999999</v>
      </c>
      <c r="AB12">
        <v>2.0052569999999998</v>
      </c>
      <c r="AC12">
        <v>80.279978999999997</v>
      </c>
      <c r="AD12" s="1">
        <v>491</v>
      </c>
      <c r="AE12">
        <v>24</v>
      </c>
      <c r="AF12">
        <v>303</v>
      </c>
      <c r="AG12">
        <v>83</v>
      </c>
      <c r="AH12">
        <v>13.607507</v>
      </c>
      <c r="AI12">
        <v>3459</v>
      </c>
      <c r="AJ12">
        <v>1.8</v>
      </c>
      <c r="AK12">
        <v>94</v>
      </c>
      <c r="AL12">
        <v>83804</v>
      </c>
      <c r="AM12">
        <v>0.84041389236415076</v>
      </c>
      <c r="AN12" t="s">
        <v>67</v>
      </c>
      <c r="AO12">
        <v>260.262</v>
      </c>
      <c r="AP12" t="s">
        <v>632</v>
      </c>
      <c r="AQ12" t="s">
        <v>118</v>
      </c>
      <c r="AR12" t="s">
        <v>119</v>
      </c>
      <c r="AS12" t="s">
        <v>118</v>
      </c>
      <c r="AT12" t="s">
        <v>119</v>
      </c>
      <c r="AU12" t="s">
        <v>198</v>
      </c>
      <c r="AV12" t="s">
        <v>252</v>
      </c>
      <c r="AW12" t="s">
        <v>67</v>
      </c>
      <c r="AX12">
        <v>6808</v>
      </c>
      <c r="AY12" t="s">
        <v>463</v>
      </c>
      <c r="AZ12">
        <v>3</v>
      </c>
      <c r="BA12" t="s">
        <v>481</v>
      </c>
      <c r="BB12">
        <v>13</v>
      </c>
      <c r="BC12">
        <v>1</v>
      </c>
      <c r="BE12" t="s">
        <v>67</v>
      </c>
      <c r="BF12">
        <v>0</v>
      </c>
      <c r="BG12" t="s">
        <v>337</v>
      </c>
      <c r="BI12" t="s">
        <v>118</v>
      </c>
      <c r="BJ12" t="s">
        <v>252</v>
      </c>
      <c r="BK12" t="s">
        <v>67</v>
      </c>
      <c r="BL12">
        <v>0.84041389236415076</v>
      </c>
      <c r="BM12">
        <v>6808</v>
      </c>
      <c r="BN12" t="s">
        <v>119</v>
      </c>
      <c r="BO12" t="s">
        <v>198</v>
      </c>
      <c r="BP12">
        <v>13</v>
      </c>
      <c r="BQ12">
        <v>2159.7040000000002</v>
      </c>
      <c r="BR12">
        <v>1.2634393500949895E-2</v>
      </c>
      <c r="BS12">
        <v>0.50581488803380026</v>
      </c>
      <c r="BT12">
        <v>0.22734596963287559</v>
      </c>
      <c r="BU12">
        <v>17.779</v>
      </c>
      <c r="BV12">
        <v>1.1112633953541782</v>
      </c>
      <c r="BW12">
        <v>14.029700366346498</v>
      </c>
      <c r="BX12">
        <v>94</v>
      </c>
      <c r="BY12">
        <v>24</v>
      </c>
      <c r="BZ12">
        <v>303</v>
      </c>
    </row>
    <row r="13" spans="1:78" ht="16.5">
      <c r="A13" s="123" t="str">
        <f t="shared" si="1"/>
        <v>해성운수</v>
      </c>
      <c r="B13" s="124" t="str">
        <f t="shared" si="2"/>
        <v>김   숙</v>
      </c>
      <c r="C13" s="125" t="str">
        <f t="shared" si="3"/>
        <v>S</v>
      </c>
      <c r="D13" s="126">
        <f t="shared" si="4"/>
        <v>1.0930434782608696</v>
      </c>
      <c r="E13" s="127">
        <f t="shared" si="5"/>
        <v>3777</v>
      </c>
      <c r="F13" s="128" t="str">
        <f t="shared" si="6"/>
        <v>24</v>
      </c>
      <c r="G13" s="129" t="str">
        <f t="shared" si="7"/>
        <v>70바3863</v>
      </c>
      <c r="H13" s="130">
        <f t="shared" si="8"/>
        <v>1</v>
      </c>
      <c r="I13" s="131">
        <f t="shared" si="9"/>
        <v>467.06400000000002</v>
      </c>
      <c r="J13" s="132">
        <f t="shared" si="10"/>
        <v>2.0204372535504631E-3</v>
      </c>
      <c r="K13" s="132">
        <f t="shared" si="11"/>
        <v>0.33544245448354287</v>
      </c>
      <c r="L13" s="132">
        <f t="shared" si="12"/>
        <v>0.24193686518335816</v>
      </c>
      <c r="M13" s="133">
        <f t="shared" si="13"/>
        <v>17.641999999999999</v>
      </c>
      <c r="N13" s="134">
        <f t="shared" si="14"/>
        <v>0</v>
      </c>
      <c r="O13" s="134">
        <f t="shared" si="15"/>
        <v>16.485963379750952</v>
      </c>
      <c r="P13" s="220">
        <f t="shared" si="16"/>
        <v>1</v>
      </c>
      <c r="Q13" s="221">
        <f t="shared" si="17"/>
        <v>0</v>
      </c>
      <c r="R13" s="221">
        <f t="shared" si="18"/>
        <v>77</v>
      </c>
      <c r="T13">
        <v>534</v>
      </c>
      <c r="U13">
        <v>3777</v>
      </c>
      <c r="V13" t="s">
        <v>434</v>
      </c>
      <c r="W13">
        <v>467.06400000000002</v>
      </c>
      <c r="X13">
        <v>185.816</v>
      </c>
      <c r="Y13">
        <v>2.5139999999999998</v>
      </c>
      <c r="Z13">
        <v>17.641999999999999</v>
      </c>
      <c r="AA13">
        <v>21.856655</v>
      </c>
      <c r="AB13">
        <v>4.4159999999999998E-2</v>
      </c>
      <c r="AC13">
        <v>7.3316499999999998</v>
      </c>
      <c r="AD13" s="1">
        <v>113</v>
      </c>
      <c r="AE13">
        <v>0</v>
      </c>
      <c r="AF13">
        <v>77</v>
      </c>
      <c r="AG13">
        <v>81</v>
      </c>
      <c r="AH13">
        <v>21.369418</v>
      </c>
      <c r="AI13">
        <v>727.4</v>
      </c>
      <c r="AJ13">
        <v>0</v>
      </c>
      <c r="AK13">
        <v>1</v>
      </c>
      <c r="AL13">
        <v>198</v>
      </c>
      <c r="AM13">
        <v>1.0930434782608696</v>
      </c>
      <c r="AN13" t="s">
        <v>71</v>
      </c>
      <c r="AO13">
        <v>467.06400000000002</v>
      </c>
      <c r="AP13" t="s">
        <v>633</v>
      </c>
      <c r="AQ13" t="s">
        <v>118</v>
      </c>
      <c r="AR13" t="s">
        <v>119</v>
      </c>
      <c r="AS13" t="s">
        <v>118</v>
      </c>
      <c r="AT13" t="s">
        <v>119</v>
      </c>
      <c r="AU13" t="s">
        <v>195</v>
      </c>
      <c r="AV13" t="s">
        <v>434</v>
      </c>
      <c r="AW13" t="s">
        <v>71</v>
      </c>
      <c r="AX13">
        <v>3777</v>
      </c>
      <c r="AY13" t="s">
        <v>461</v>
      </c>
      <c r="AZ13">
        <v>5</v>
      </c>
      <c r="BA13" t="s">
        <v>490</v>
      </c>
      <c r="BB13">
        <v>1</v>
      </c>
      <c r="BC13">
        <v>1</v>
      </c>
      <c r="BE13" t="s">
        <v>71</v>
      </c>
      <c r="BF13">
        <v>0</v>
      </c>
      <c r="BG13" t="s">
        <v>337</v>
      </c>
      <c r="BI13" t="s">
        <v>118</v>
      </c>
      <c r="BJ13" t="s">
        <v>434</v>
      </c>
      <c r="BK13" t="s">
        <v>71</v>
      </c>
      <c r="BL13">
        <v>1.0930434782608696</v>
      </c>
      <c r="BM13">
        <v>3777</v>
      </c>
      <c r="BN13" t="s">
        <v>119</v>
      </c>
      <c r="BO13" t="s">
        <v>195</v>
      </c>
      <c r="BP13">
        <v>1</v>
      </c>
      <c r="BQ13">
        <v>467.06400000000002</v>
      </c>
      <c r="BR13">
        <v>2.0204372535504631E-3</v>
      </c>
      <c r="BS13">
        <v>0.33544245448354287</v>
      </c>
      <c r="BT13">
        <v>0.24193686518335816</v>
      </c>
      <c r="BU13">
        <v>17.641999999999999</v>
      </c>
      <c r="BV13">
        <v>0</v>
      </c>
      <c r="BW13">
        <v>16.485963379750952</v>
      </c>
      <c r="BX13">
        <v>1</v>
      </c>
      <c r="BY13">
        <v>0</v>
      </c>
      <c r="BZ13">
        <v>77</v>
      </c>
    </row>
    <row r="14" spans="1:78" ht="16.5">
      <c r="A14" s="106" t="str">
        <f t="shared" si="1"/>
        <v>해성운수</v>
      </c>
      <c r="B14" s="107" t="str">
        <f t="shared" si="2"/>
        <v>김경문</v>
      </c>
      <c r="C14" s="108" t="str">
        <f t="shared" si="3"/>
        <v>B</v>
      </c>
      <c r="D14" s="109">
        <f t="shared" si="4"/>
        <v>0.91436445819496703</v>
      </c>
      <c r="E14" s="110">
        <f t="shared" si="5"/>
        <v>6741</v>
      </c>
      <c r="F14" s="111" t="str">
        <f t="shared" si="6"/>
        <v>557</v>
      </c>
      <c r="G14" s="112" t="str">
        <f t="shared" si="7"/>
        <v>70바3891</v>
      </c>
      <c r="H14" s="113">
        <f t="shared" si="8"/>
        <v>2</v>
      </c>
      <c r="I14" s="114">
        <f t="shared" si="9"/>
        <v>1309.1199999999999</v>
      </c>
      <c r="J14" s="115">
        <f t="shared" si="10"/>
        <v>1.9481657132650206E-2</v>
      </c>
      <c r="K14" s="115">
        <f t="shared" si="11"/>
        <v>0.55759325975559704</v>
      </c>
      <c r="L14" s="115">
        <f t="shared" si="12"/>
        <v>0.30707650941090203</v>
      </c>
      <c r="M14" s="116">
        <f t="shared" si="13"/>
        <v>9.9329999999999998</v>
      </c>
      <c r="N14" s="117">
        <f t="shared" si="14"/>
        <v>7.6387191395746762E-2</v>
      </c>
      <c r="O14" s="117">
        <f t="shared" si="15"/>
        <v>0</v>
      </c>
      <c r="P14" s="222">
        <f t="shared" si="16"/>
        <v>260</v>
      </c>
      <c r="Q14" s="223">
        <f t="shared" si="17"/>
        <v>1</v>
      </c>
      <c r="R14" s="223">
        <f t="shared" si="18"/>
        <v>0</v>
      </c>
      <c r="T14">
        <v>534</v>
      </c>
      <c r="U14">
        <v>6741</v>
      </c>
      <c r="V14" t="s">
        <v>253</v>
      </c>
      <c r="W14">
        <v>1309.1199999999999</v>
      </c>
      <c r="X14">
        <v>349.399</v>
      </c>
      <c r="Y14">
        <v>3.7469999999999999</v>
      </c>
      <c r="Z14">
        <v>9.9329999999999998</v>
      </c>
      <c r="AA14">
        <v>164.18526299999999</v>
      </c>
      <c r="AB14">
        <v>3.198601</v>
      </c>
      <c r="AC14">
        <v>91.548596000000003</v>
      </c>
      <c r="AD14" s="1">
        <v>402</v>
      </c>
      <c r="AE14">
        <v>1</v>
      </c>
      <c r="AF14">
        <v>0</v>
      </c>
      <c r="AG14">
        <v>72</v>
      </c>
      <c r="AH14">
        <v>7.9734309999999997</v>
      </c>
      <c r="AI14">
        <v>2.6</v>
      </c>
      <c r="AJ14">
        <v>0</v>
      </c>
      <c r="AK14">
        <v>260</v>
      </c>
      <c r="AL14">
        <v>89839</v>
      </c>
      <c r="AM14">
        <v>0.91436445819496703</v>
      </c>
      <c r="AN14" t="s">
        <v>68</v>
      </c>
      <c r="AO14">
        <v>721.327</v>
      </c>
      <c r="AP14" t="s">
        <v>634</v>
      </c>
      <c r="AQ14" t="s">
        <v>118</v>
      </c>
      <c r="AR14" t="s">
        <v>122</v>
      </c>
      <c r="AS14" t="s">
        <v>118</v>
      </c>
      <c r="AT14" t="s">
        <v>122</v>
      </c>
      <c r="AU14" t="s">
        <v>222</v>
      </c>
      <c r="AV14" t="s">
        <v>253</v>
      </c>
      <c r="AW14" t="s">
        <v>68</v>
      </c>
      <c r="AX14">
        <v>6741</v>
      </c>
      <c r="AY14" t="s">
        <v>448</v>
      </c>
      <c r="AZ14">
        <v>3</v>
      </c>
      <c r="BA14" t="s">
        <v>428</v>
      </c>
      <c r="BB14">
        <v>2</v>
      </c>
      <c r="BC14">
        <v>1</v>
      </c>
      <c r="BE14" t="s">
        <v>68</v>
      </c>
      <c r="BF14">
        <v>0</v>
      </c>
      <c r="BG14" t="s">
        <v>337</v>
      </c>
      <c r="BI14" t="s">
        <v>118</v>
      </c>
      <c r="BJ14" t="s">
        <v>253</v>
      </c>
      <c r="BK14" t="s">
        <v>68</v>
      </c>
      <c r="BL14">
        <v>0.91436445819496703</v>
      </c>
      <c r="BM14">
        <v>6741</v>
      </c>
      <c r="BN14" t="s">
        <v>122</v>
      </c>
      <c r="BO14" t="s">
        <v>222</v>
      </c>
      <c r="BP14">
        <v>2</v>
      </c>
      <c r="BQ14">
        <v>1309.1199999999999</v>
      </c>
      <c r="BR14">
        <v>1.9481657132650206E-2</v>
      </c>
      <c r="BS14">
        <v>0.55759325975559704</v>
      </c>
      <c r="BT14">
        <v>0.30707650941090203</v>
      </c>
      <c r="BU14">
        <v>9.9329999999999998</v>
      </c>
      <c r="BV14">
        <v>7.6387191395746762E-2</v>
      </c>
      <c r="BW14">
        <v>0</v>
      </c>
      <c r="BX14">
        <v>260</v>
      </c>
      <c r="BY14">
        <v>1</v>
      </c>
      <c r="BZ14">
        <v>0</v>
      </c>
    </row>
    <row r="15" spans="1:78" ht="16.5">
      <c r="A15" s="123" t="str">
        <f t="shared" si="1"/>
        <v>해성운수</v>
      </c>
      <c r="B15" s="124" t="str">
        <f t="shared" si="2"/>
        <v>김국신</v>
      </c>
      <c r="C15" s="125" t="str">
        <f t="shared" si="3"/>
        <v>F</v>
      </c>
      <c r="D15" s="126">
        <f t="shared" si="4"/>
        <v>0.74785714285714289</v>
      </c>
      <c r="E15" s="127">
        <f t="shared" si="5"/>
        <v>9130</v>
      </c>
      <c r="F15" s="128" t="str">
        <f t="shared" si="6"/>
        <v>530</v>
      </c>
      <c r="G15" s="129" t="str">
        <f t="shared" si="7"/>
        <v>71바7074</v>
      </c>
      <c r="H15" s="130">
        <f t="shared" si="8"/>
        <v>1</v>
      </c>
      <c r="I15" s="131">
        <f t="shared" si="9"/>
        <v>2628.5990000000002</v>
      </c>
      <c r="J15" s="132">
        <f t="shared" si="10"/>
        <v>3.7631824834761428E-2</v>
      </c>
      <c r="K15" s="132">
        <f t="shared" si="11"/>
        <v>0.58179647350321939</v>
      </c>
      <c r="L15" s="132">
        <f t="shared" si="12"/>
        <v>0.24233441464445507</v>
      </c>
      <c r="M15" s="133">
        <f t="shared" si="13"/>
        <v>11.612</v>
      </c>
      <c r="N15" s="134">
        <f t="shared" si="14"/>
        <v>0.49456002988664299</v>
      </c>
      <c r="O15" s="134">
        <f t="shared" si="15"/>
        <v>2.4347570702111656</v>
      </c>
      <c r="P15" s="220">
        <f t="shared" si="16"/>
        <v>468</v>
      </c>
      <c r="Q15" s="221">
        <f t="shared" si="17"/>
        <v>13</v>
      </c>
      <c r="R15" s="221">
        <f t="shared" si="18"/>
        <v>64</v>
      </c>
      <c r="T15">
        <v>534</v>
      </c>
      <c r="U15">
        <v>9130</v>
      </c>
      <c r="V15" t="s">
        <v>254</v>
      </c>
      <c r="W15">
        <v>2628.5990000000002</v>
      </c>
      <c r="X15">
        <v>1255.2059999999999</v>
      </c>
      <c r="Y15">
        <v>2.0939999999999999</v>
      </c>
      <c r="Z15">
        <v>11.612</v>
      </c>
      <c r="AA15">
        <v>356.26064000000002</v>
      </c>
      <c r="AB15">
        <v>13.406738000000001</v>
      </c>
      <c r="AC15">
        <v>207.27118400000001</v>
      </c>
      <c r="AD15" s="1">
        <v>637</v>
      </c>
      <c r="AE15">
        <v>13</v>
      </c>
      <c r="AF15">
        <v>64</v>
      </c>
      <c r="AG15">
        <v>66</v>
      </c>
      <c r="AH15">
        <v>7.3783029999999998</v>
      </c>
      <c r="AI15">
        <v>9.6999999999999993</v>
      </c>
      <c r="AJ15">
        <v>0</v>
      </c>
      <c r="AK15">
        <v>468</v>
      </c>
      <c r="AL15">
        <v>183861</v>
      </c>
      <c r="AM15">
        <v>0.74785714285714289</v>
      </c>
      <c r="AN15" t="s">
        <v>70</v>
      </c>
      <c r="AO15">
        <v>2628.5990000000002</v>
      </c>
      <c r="AP15" t="s">
        <v>635</v>
      </c>
      <c r="AQ15" t="s">
        <v>118</v>
      </c>
      <c r="AR15" t="s">
        <v>121</v>
      </c>
      <c r="AS15" t="s">
        <v>118</v>
      </c>
      <c r="AT15" t="s">
        <v>121</v>
      </c>
      <c r="AU15" t="s">
        <v>218</v>
      </c>
      <c r="AV15" t="s">
        <v>254</v>
      </c>
      <c r="AW15" t="s">
        <v>70</v>
      </c>
      <c r="AX15">
        <v>9130</v>
      </c>
      <c r="AY15" t="s">
        <v>522</v>
      </c>
      <c r="AZ15">
        <v>1</v>
      </c>
      <c r="BA15" t="s">
        <v>514</v>
      </c>
      <c r="BB15">
        <v>1</v>
      </c>
      <c r="BC15">
        <v>1</v>
      </c>
      <c r="BE15" t="s">
        <v>70</v>
      </c>
      <c r="BF15">
        <v>0</v>
      </c>
      <c r="BG15" s="5" t="s">
        <v>337</v>
      </c>
      <c r="BI15" t="s">
        <v>118</v>
      </c>
      <c r="BJ15" t="s">
        <v>254</v>
      </c>
      <c r="BK15" t="s">
        <v>70</v>
      </c>
      <c r="BL15">
        <v>0.74785714285714289</v>
      </c>
      <c r="BM15">
        <v>9130</v>
      </c>
      <c r="BN15" t="s">
        <v>121</v>
      </c>
      <c r="BO15" t="s">
        <v>218</v>
      </c>
      <c r="BP15">
        <v>1</v>
      </c>
      <c r="BQ15">
        <v>2628.5990000000002</v>
      </c>
      <c r="BR15">
        <v>3.7631824834761428E-2</v>
      </c>
      <c r="BS15">
        <v>0.58179647350321939</v>
      </c>
      <c r="BT15">
        <v>0.24233441464445507</v>
      </c>
      <c r="BU15">
        <v>11.612</v>
      </c>
      <c r="BV15">
        <v>0.49456002988664299</v>
      </c>
      <c r="BW15">
        <v>2.4347570702111656</v>
      </c>
      <c r="BX15">
        <v>468</v>
      </c>
      <c r="BY15">
        <v>13</v>
      </c>
      <c r="BZ15">
        <v>64</v>
      </c>
    </row>
    <row r="16" spans="1:78" ht="16.5">
      <c r="A16" s="106" t="str">
        <f t="shared" si="1"/>
        <v>해성운수</v>
      </c>
      <c r="B16" s="107" t="str">
        <f t="shared" si="2"/>
        <v>김남운</v>
      </c>
      <c r="C16" s="108" t="str">
        <f t="shared" si="3"/>
        <v>B</v>
      </c>
      <c r="D16" s="109">
        <f t="shared" si="4"/>
        <v>0.91921966087600671</v>
      </c>
      <c r="E16" s="110">
        <f t="shared" si="5"/>
        <v>7482</v>
      </c>
      <c r="F16" s="111" t="str">
        <f t="shared" si="6"/>
        <v>568</v>
      </c>
      <c r="G16" s="112" t="str">
        <f t="shared" si="7"/>
        <v>71바7075</v>
      </c>
      <c r="H16" s="113">
        <f t="shared" si="8"/>
        <v>6</v>
      </c>
      <c r="I16" s="114">
        <f t="shared" si="9"/>
        <v>949.846</v>
      </c>
      <c r="J16" s="115">
        <f t="shared" si="10"/>
        <v>1.2530192432366081E-2</v>
      </c>
      <c r="K16" s="115">
        <f t="shared" si="11"/>
        <v>0.4825850323102211</v>
      </c>
      <c r="L16" s="115">
        <f t="shared" si="12"/>
        <v>0.38006160998730321</v>
      </c>
      <c r="M16" s="116">
        <f t="shared" si="13"/>
        <v>3.61</v>
      </c>
      <c r="N16" s="117">
        <f t="shared" si="14"/>
        <v>0</v>
      </c>
      <c r="O16" s="117">
        <f t="shared" si="15"/>
        <v>0.73696157061249934</v>
      </c>
      <c r="P16" s="222">
        <f t="shared" si="16"/>
        <v>128</v>
      </c>
      <c r="Q16" s="223">
        <f t="shared" si="17"/>
        <v>0</v>
      </c>
      <c r="R16" s="223">
        <f t="shared" si="18"/>
        <v>7</v>
      </c>
      <c r="T16">
        <v>534</v>
      </c>
      <c r="U16">
        <v>7482</v>
      </c>
      <c r="V16" t="s">
        <v>523</v>
      </c>
      <c r="W16">
        <v>949.846</v>
      </c>
      <c r="X16">
        <v>218.24100000000001</v>
      </c>
      <c r="Y16">
        <v>4.3520000000000003</v>
      </c>
      <c r="Z16">
        <v>3.61</v>
      </c>
      <c r="AA16">
        <v>106.23108999999999</v>
      </c>
      <c r="AB16">
        <v>1.3310960000000001</v>
      </c>
      <c r="AC16">
        <v>51.265534000000002</v>
      </c>
      <c r="AD16" s="1">
        <v>361</v>
      </c>
      <c r="AE16">
        <v>0</v>
      </c>
      <c r="AF16">
        <v>7</v>
      </c>
      <c r="AG16">
        <v>76</v>
      </c>
      <c r="AH16">
        <v>8.9413180000000008</v>
      </c>
      <c r="AI16">
        <v>21.4</v>
      </c>
      <c r="AJ16">
        <v>0</v>
      </c>
      <c r="AK16">
        <v>128</v>
      </c>
      <c r="AL16">
        <v>39194</v>
      </c>
      <c r="AM16">
        <v>0.91921966087600671</v>
      </c>
      <c r="AN16" t="s">
        <v>68</v>
      </c>
      <c r="AO16">
        <v>349.12</v>
      </c>
      <c r="AP16" t="s">
        <v>636</v>
      </c>
      <c r="AQ16" t="s">
        <v>118</v>
      </c>
      <c r="AR16" t="s">
        <v>126</v>
      </c>
      <c r="AS16" t="s">
        <v>118</v>
      </c>
      <c r="AT16" t="s">
        <v>126</v>
      </c>
      <c r="AU16" t="s">
        <v>398</v>
      </c>
      <c r="AV16" t="s">
        <v>523</v>
      </c>
      <c r="AW16" t="s">
        <v>68</v>
      </c>
      <c r="AX16">
        <v>7482</v>
      </c>
      <c r="AY16" t="s">
        <v>509</v>
      </c>
      <c r="AZ16">
        <v>1</v>
      </c>
      <c r="BA16" t="s">
        <v>399</v>
      </c>
      <c r="BB16">
        <v>6</v>
      </c>
      <c r="BC16">
        <v>1</v>
      </c>
      <c r="BE16" t="s">
        <v>68</v>
      </c>
      <c r="BF16">
        <v>0</v>
      </c>
      <c r="BG16" t="s">
        <v>337</v>
      </c>
      <c r="BI16" t="s">
        <v>118</v>
      </c>
      <c r="BJ16" t="s">
        <v>523</v>
      </c>
      <c r="BK16" t="s">
        <v>68</v>
      </c>
      <c r="BL16">
        <v>0.91921966087600671</v>
      </c>
      <c r="BM16">
        <v>7482</v>
      </c>
      <c r="BN16" t="s">
        <v>126</v>
      </c>
      <c r="BO16" t="s">
        <v>398</v>
      </c>
      <c r="BP16">
        <v>6</v>
      </c>
      <c r="BQ16">
        <v>949.846</v>
      </c>
      <c r="BR16">
        <v>1.2530192432366081E-2</v>
      </c>
      <c r="BS16">
        <v>0.4825850323102211</v>
      </c>
      <c r="BT16">
        <v>0.38006160998730321</v>
      </c>
      <c r="BU16">
        <v>3.61</v>
      </c>
      <c r="BV16">
        <v>0</v>
      </c>
      <c r="BW16">
        <v>0.73696157061249934</v>
      </c>
      <c r="BX16">
        <v>128</v>
      </c>
      <c r="BY16">
        <v>0</v>
      </c>
      <c r="BZ16">
        <v>7</v>
      </c>
    </row>
    <row r="17" spans="1:78" ht="16.5">
      <c r="A17" s="123" t="str">
        <f t="shared" si="1"/>
        <v>해성운수</v>
      </c>
      <c r="B17" s="124" t="str">
        <f t="shared" si="2"/>
        <v>김대철</v>
      </c>
      <c r="C17" s="125" t="str">
        <f t="shared" si="3"/>
        <v>A</v>
      </c>
      <c r="D17" s="126">
        <f t="shared" si="4"/>
        <v>0.96633792564152987</v>
      </c>
      <c r="E17" s="127">
        <f t="shared" si="5"/>
        <v>3208</v>
      </c>
      <c r="F17" s="128" t="str">
        <f t="shared" si="6"/>
        <v>24</v>
      </c>
      <c r="G17" s="129" t="str">
        <f t="shared" si="7"/>
        <v>70바3862</v>
      </c>
      <c r="H17" s="130">
        <f t="shared" si="8"/>
        <v>7</v>
      </c>
      <c r="I17" s="131">
        <f t="shared" si="9"/>
        <v>2085.6480000000001</v>
      </c>
      <c r="J17" s="132">
        <f t="shared" si="10"/>
        <v>3.1885140063942462E-2</v>
      </c>
      <c r="K17" s="132">
        <f t="shared" si="11"/>
        <v>0.40695756140968459</v>
      </c>
      <c r="L17" s="132">
        <f t="shared" si="12"/>
        <v>0.19754052457557553</v>
      </c>
      <c r="M17" s="133">
        <f t="shared" si="13"/>
        <v>12.782999999999999</v>
      </c>
      <c r="N17" s="134">
        <f t="shared" si="14"/>
        <v>0.38357383412733115</v>
      </c>
      <c r="O17" s="134">
        <f t="shared" si="15"/>
        <v>13.95249821638167</v>
      </c>
      <c r="P17" s="220">
        <f t="shared" si="16"/>
        <v>50</v>
      </c>
      <c r="Q17" s="221">
        <f t="shared" si="17"/>
        <v>8</v>
      </c>
      <c r="R17" s="221">
        <f t="shared" si="18"/>
        <v>291</v>
      </c>
      <c r="T17">
        <v>534</v>
      </c>
      <c r="U17">
        <v>3208</v>
      </c>
      <c r="V17" t="s">
        <v>255</v>
      </c>
      <c r="W17">
        <v>2085.6480000000001</v>
      </c>
      <c r="X17">
        <v>922.20899999999995</v>
      </c>
      <c r="Y17">
        <v>2.262</v>
      </c>
      <c r="Z17">
        <v>12.782999999999999</v>
      </c>
      <c r="AA17">
        <v>142.951638</v>
      </c>
      <c r="AB17">
        <v>4.558033</v>
      </c>
      <c r="AC17">
        <v>58.175249999999998</v>
      </c>
      <c r="AD17" s="1">
        <v>412</v>
      </c>
      <c r="AE17">
        <v>8</v>
      </c>
      <c r="AF17">
        <v>291</v>
      </c>
      <c r="AG17">
        <v>85</v>
      </c>
      <c r="AH17">
        <v>14.589885000000001</v>
      </c>
      <c r="AI17">
        <v>1985.8</v>
      </c>
      <c r="AJ17">
        <v>4.4000000000000004</v>
      </c>
      <c r="AK17">
        <v>50</v>
      </c>
      <c r="AL17">
        <v>39393</v>
      </c>
      <c r="AM17">
        <v>0.96633792564152987</v>
      </c>
      <c r="AN17" t="s">
        <v>66</v>
      </c>
      <c r="AO17">
        <v>641.86</v>
      </c>
      <c r="AP17" t="s">
        <v>637</v>
      </c>
      <c r="AQ17" t="s">
        <v>118</v>
      </c>
      <c r="AR17" t="s">
        <v>119</v>
      </c>
      <c r="AS17" t="s">
        <v>118</v>
      </c>
      <c r="AT17" t="s">
        <v>119</v>
      </c>
      <c r="AU17" t="s">
        <v>194</v>
      </c>
      <c r="AV17" t="s">
        <v>255</v>
      </c>
      <c r="AW17" t="s">
        <v>66</v>
      </c>
      <c r="AX17">
        <v>3208</v>
      </c>
      <c r="AY17" t="s">
        <v>464</v>
      </c>
      <c r="AZ17">
        <v>12</v>
      </c>
      <c r="BA17" t="s">
        <v>587</v>
      </c>
      <c r="BB17">
        <v>7</v>
      </c>
      <c r="BC17">
        <v>1</v>
      </c>
      <c r="BE17" t="s">
        <v>66</v>
      </c>
      <c r="BF17">
        <v>0</v>
      </c>
      <c r="BG17" t="s">
        <v>337</v>
      </c>
      <c r="BI17" t="s">
        <v>118</v>
      </c>
      <c r="BJ17" t="s">
        <v>255</v>
      </c>
      <c r="BK17" t="s">
        <v>66</v>
      </c>
      <c r="BL17">
        <v>0.96633792564152987</v>
      </c>
      <c r="BM17">
        <v>3208</v>
      </c>
      <c r="BN17" t="s">
        <v>119</v>
      </c>
      <c r="BO17" t="s">
        <v>194</v>
      </c>
      <c r="BP17">
        <v>7</v>
      </c>
      <c r="BQ17">
        <v>2085.6480000000001</v>
      </c>
      <c r="BR17">
        <v>3.1885140063942462E-2</v>
      </c>
      <c r="BS17">
        <v>0.40695756140968459</v>
      </c>
      <c r="BT17">
        <v>0.19754052457557553</v>
      </c>
      <c r="BU17">
        <v>12.782999999999999</v>
      </c>
      <c r="BV17">
        <v>0.38357383412733115</v>
      </c>
      <c r="BW17">
        <v>13.95249821638167</v>
      </c>
      <c r="BX17">
        <v>50</v>
      </c>
      <c r="BY17">
        <v>8</v>
      </c>
      <c r="BZ17">
        <v>291</v>
      </c>
    </row>
    <row r="18" spans="1:78" ht="16.5">
      <c r="A18" s="106" t="str">
        <f t="shared" si="1"/>
        <v>해성운수</v>
      </c>
      <c r="B18" s="107" t="str">
        <f t="shared" si="2"/>
        <v>김문배</v>
      </c>
      <c r="C18" s="108" t="str">
        <f t="shared" si="3"/>
        <v>S</v>
      </c>
      <c r="D18" s="109">
        <f t="shared" si="4"/>
        <v>1.1106226378015731</v>
      </c>
      <c r="E18" s="110">
        <f t="shared" si="5"/>
        <v>564</v>
      </c>
      <c r="F18" s="111" t="str">
        <f t="shared" si="6"/>
        <v>24</v>
      </c>
      <c r="G18" s="112" t="str">
        <f t="shared" si="7"/>
        <v>70바3860</v>
      </c>
      <c r="H18" s="113">
        <f t="shared" si="8"/>
        <v>2</v>
      </c>
      <c r="I18" s="114">
        <f t="shared" si="9"/>
        <v>2188.1099999999997</v>
      </c>
      <c r="J18" s="115">
        <f t="shared" si="10"/>
        <v>1.2464426540874768E-3</v>
      </c>
      <c r="K18" s="115">
        <f t="shared" si="11"/>
        <v>0.35665397929468728</v>
      </c>
      <c r="L18" s="115">
        <f t="shared" si="12"/>
        <v>0.10557056089501901</v>
      </c>
      <c r="M18" s="116">
        <f t="shared" si="13"/>
        <v>10.596</v>
      </c>
      <c r="N18" s="117">
        <f t="shared" si="14"/>
        <v>0.50271695664294769</v>
      </c>
      <c r="O18" s="117">
        <f t="shared" si="15"/>
        <v>5.7583942306373999</v>
      </c>
      <c r="P18" s="222">
        <f t="shared" si="16"/>
        <v>0</v>
      </c>
      <c r="Q18" s="223">
        <f t="shared" si="17"/>
        <v>11</v>
      </c>
      <c r="R18" s="223">
        <f t="shared" si="18"/>
        <v>126</v>
      </c>
      <c r="T18">
        <v>534</v>
      </c>
      <c r="U18">
        <v>564</v>
      </c>
      <c r="V18" t="s">
        <v>256</v>
      </c>
      <c r="W18">
        <v>2188.11</v>
      </c>
      <c r="X18">
        <v>818.524</v>
      </c>
      <c r="Y18">
        <v>2.673</v>
      </c>
      <c r="Z18">
        <v>10.596</v>
      </c>
      <c r="AA18">
        <v>130.779382</v>
      </c>
      <c r="AB18">
        <v>0.16300899999999999</v>
      </c>
      <c r="AC18">
        <v>46.642986999999998</v>
      </c>
      <c r="AD18" s="1">
        <v>231</v>
      </c>
      <c r="AE18">
        <v>11</v>
      </c>
      <c r="AF18">
        <v>126</v>
      </c>
      <c r="AG18">
        <v>77</v>
      </c>
      <c r="AH18">
        <v>16.731307000000001</v>
      </c>
      <c r="AI18">
        <v>667.1</v>
      </c>
      <c r="AJ18">
        <v>0</v>
      </c>
      <c r="AK18">
        <v>0</v>
      </c>
      <c r="AL18">
        <v>0</v>
      </c>
      <c r="AM18">
        <v>1.1106226378015731</v>
      </c>
      <c r="AN18" t="s">
        <v>71</v>
      </c>
      <c r="AO18">
        <v>2098.41</v>
      </c>
      <c r="AP18" t="s">
        <v>638</v>
      </c>
      <c r="AQ18" t="s">
        <v>118</v>
      </c>
      <c r="AR18" t="s">
        <v>119</v>
      </c>
      <c r="AS18" t="s">
        <v>118</v>
      </c>
      <c r="AT18" t="s">
        <v>119</v>
      </c>
      <c r="AU18" t="s">
        <v>191</v>
      </c>
      <c r="AV18" t="s">
        <v>256</v>
      </c>
      <c r="AW18" t="s">
        <v>71</v>
      </c>
      <c r="AX18">
        <v>564</v>
      </c>
      <c r="AY18" t="s">
        <v>461</v>
      </c>
      <c r="AZ18">
        <v>4</v>
      </c>
      <c r="BA18" t="s">
        <v>462</v>
      </c>
      <c r="BB18">
        <v>2</v>
      </c>
      <c r="BC18">
        <v>1</v>
      </c>
      <c r="BE18" t="s">
        <v>71</v>
      </c>
      <c r="BF18">
        <v>0</v>
      </c>
      <c r="BG18" t="s">
        <v>337</v>
      </c>
      <c r="BI18" t="s">
        <v>118</v>
      </c>
      <c r="BJ18" t="s">
        <v>256</v>
      </c>
      <c r="BK18" t="s">
        <v>71</v>
      </c>
      <c r="BL18">
        <v>1.1106226378015731</v>
      </c>
      <c r="BM18">
        <v>564</v>
      </c>
      <c r="BN18" t="s">
        <v>119</v>
      </c>
      <c r="BO18" t="s">
        <v>191</v>
      </c>
      <c r="BP18">
        <v>2</v>
      </c>
      <c r="BQ18">
        <v>2188.1099999999997</v>
      </c>
      <c r="BR18">
        <v>1.2464426540874768E-3</v>
      </c>
      <c r="BS18">
        <v>0.35665397929468728</v>
      </c>
      <c r="BT18">
        <v>0.10557056089501898</v>
      </c>
      <c r="BU18">
        <v>10.596</v>
      </c>
      <c r="BV18">
        <v>0.50271695664294769</v>
      </c>
      <c r="BW18">
        <v>5.7583942306373999</v>
      </c>
      <c r="BX18">
        <v>0</v>
      </c>
      <c r="BY18">
        <v>11</v>
      </c>
      <c r="BZ18">
        <v>126</v>
      </c>
    </row>
    <row r="19" spans="1:78" ht="16.5">
      <c r="A19" s="123" t="str">
        <f t="shared" si="1"/>
        <v>해성운수</v>
      </c>
      <c r="B19" s="124" t="str">
        <f t="shared" si="2"/>
        <v>김민호</v>
      </c>
      <c r="C19" s="125" t="str">
        <f t="shared" si="3"/>
        <v>S</v>
      </c>
      <c r="D19" s="126">
        <f t="shared" si="4"/>
        <v>1.0163343519242889</v>
      </c>
      <c r="E19" s="127">
        <f t="shared" si="5"/>
        <v>3081</v>
      </c>
      <c r="F19" s="128" t="str">
        <f t="shared" si="6"/>
        <v>24</v>
      </c>
      <c r="G19" s="129" t="str">
        <f t="shared" si="7"/>
        <v>70바3861</v>
      </c>
      <c r="H19" s="130">
        <f t="shared" si="8"/>
        <v>14</v>
      </c>
      <c r="I19" s="131">
        <f t="shared" si="9"/>
        <v>1971.3569999999997</v>
      </c>
      <c r="J19" s="132">
        <f t="shared" si="10"/>
        <v>7.9030955609836792E-2</v>
      </c>
      <c r="K19" s="132">
        <f t="shared" si="11"/>
        <v>0.40095990542490917</v>
      </c>
      <c r="L19" s="132">
        <f t="shared" si="12"/>
        <v>0.15522302657509524</v>
      </c>
      <c r="M19" s="133">
        <f t="shared" si="13"/>
        <v>12.522</v>
      </c>
      <c r="N19" s="134">
        <f t="shared" si="14"/>
        <v>0.40581183418325556</v>
      </c>
      <c r="O19" s="134">
        <f t="shared" si="15"/>
        <v>10.196022333854296</v>
      </c>
      <c r="P19" s="220">
        <f t="shared" si="16"/>
        <v>44</v>
      </c>
      <c r="Q19" s="221">
        <f t="shared" si="17"/>
        <v>8</v>
      </c>
      <c r="R19" s="221">
        <f t="shared" si="18"/>
        <v>201</v>
      </c>
      <c r="T19">
        <v>534</v>
      </c>
      <c r="U19">
        <v>3081</v>
      </c>
      <c r="V19" t="s">
        <v>257</v>
      </c>
      <c r="W19">
        <v>1971.357</v>
      </c>
      <c r="X19">
        <v>805.36599999999999</v>
      </c>
      <c r="Y19">
        <v>2.448</v>
      </c>
      <c r="Z19">
        <v>12.522</v>
      </c>
      <c r="AA19">
        <v>141.368302</v>
      </c>
      <c r="AB19">
        <v>11.172472000000001</v>
      </c>
      <c r="AC19">
        <v>56.683020999999997</v>
      </c>
      <c r="AD19" s="1">
        <v>306</v>
      </c>
      <c r="AE19">
        <v>8</v>
      </c>
      <c r="AF19">
        <v>201</v>
      </c>
      <c r="AG19">
        <v>79</v>
      </c>
      <c r="AH19">
        <v>13.94483</v>
      </c>
      <c r="AI19">
        <v>1000.8</v>
      </c>
      <c r="AJ19">
        <v>0</v>
      </c>
      <c r="AK19">
        <v>44</v>
      </c>
      <c r="AL19">
        <v>24432</v>
      </c>
      <c r="AM19">
        <v>1.0163343519242889</v>
      </c>
      <c r="AN19" t="s">
        <v>71</v>
      </c>
      <c r="AO19">
        <v>292.21300000000002</v>
      </c>
      <c r="AP19" t="s">
        <v>639</v>
      </c>
      <c r="AQ19" t="s">
        <v>118</v>
      </c>
      <c r="AR19" t="s">
        <v>119</v>
      </c>
      <c r="AS19" t="s">
        <v>118</v>
      </c>
      <c r="AT19" t="s">
        <v>119</v>
      </c>
      <c r="AU19" t="s">
        <v>193</v>
      </c>
      <c r="AV19" t="s">
        <v>257</v>
      </c>
      <c r="AW19" t="s">
        <v>71</v>
      </c>
      <c r="AX19">
        <v>3081</v>
      </c>
      <c r="AY19" t="s">
        <v>461</v>
      </c>
      <c r="AZ19">
        <v>14</v>
      </c>
      <c r="BA19" t="s">
        <v>586</v>
      </c>
      <c r="BB19">
        <v>14</v>
      </c>
      <c r="BC19">
        <v>1</v>
      </c>
      <c r="BE19" t="s">
        <v>66</v>
      </c>
      <c r="BF19">
        <v>1</v>
      </c>
      <c r="BG19" t="s">
        <v>371</v>
      </c>
      <c r="BI19" t="s">
        <v>118</v>
      </c>
      <c r="BJ19" t="s">
        <v>257</v>
      </c>
      <c r="BK19" t="s">
        <v>71</v>
      </c>
      <c r="BL19">
        <v>1.0163343519242889</v>
      </c>
      <c r="BM19">
        <v>3081</v>
      </c>
      <c r="BN19" t="s">
        <v>119</v>
      </c>
      <c r="BO19" t="s">
        <v>193</v>
      </c>
      <c r="BP19">
        <v>14</v>
      </c>
      <c r="BQ19">
        <v>1971.3569999999997</v>
      </c>
      <c r="BR19">
        <v>7.9030955609836792E-2</v>
      </c>
      <c r="BS19">
        <v>0.40095990542490917</v>
      </c>
      <c r="BT19">
        <v>0.15522302657509524</v>
      </c>
      <c r="BU19">
        <v>12.522</v>
      </c>
      <c r="BV19">
        <v>0.40581183418325556</v>
      </c>
      <c r="BW19">
        <v>10.196022333854296</v>
      </c>
      <c r="BX19">
        <v>44</v>
      </c>
      <c r="BY19">
        <v>8</v>
      </c>
      <c r="BZ19">
        <v>201</v>
      </c>
    </row>
    <row r="20" spans="1:78" ht="16.5">
      <c r="A20" s="106" t="str">
        <f t="shared" si="1"/>
        <v>해성운수</v>
      </c>
      <c r="B20" s="107" t="str">
        <f t="shared" si="2"/>
        <v>김상문</v>
      </c>
      <c r="C20" s="108" t="str">
        <f t="shared" si="3"/>
        <v>F</v>
      </c>
      <c r="D20" s="109">
        <f t="shared" si="4"/>
        <v>0.7527529470452945</v>
      </c>
      <c r="E20" s="110">
        <f t="shared" si="5"/>
        <v>1042</v>
      </c>
      <c r="F20" s="111" t="str">
        <f t="shared" si="6"/>
        <v>564</v>
      </c>
      <c r="G20" s="112" t="str">
        <f t="shared" si="7"/>
        <v>71바7080</v>
      </c>
      <c r="H20" s="113">
        <f t="shared" si="8"/>
        <v>5</v>
      </c>
      <c r="I20" s="114">
        <f t="shared" si="9"/>
        <v>1171.1280000000002</v>
      </c>
      <c r="J20" s="115">
        <f t="shared" si="10"/>
        <v>6.7873218343481923E-2</v>
      </c>
      <c r="K20" s="115">
        <f t="shared" si="11"/>
        <v>0.43284275389476623</v>
      </c>
      <c r="L20" s="115">
        <f t="shared" si="12"/>
        <v>0.3748522791701675</v>
      </c>
      <c r="M20" s="116">
        <f t="shared" si="13"/>
        <v>6.2770000000000001</v>
      </c>
      <c r="N20" s="117">
        <f t="shared" si="14"/>
        <v>1.2808164436338298</v>
      </c>
      <c r="O20" s="117">
        <f t="shared" si="15"/>
        <v>0.51232657745353194</v>
      </c>
      <c r="P20" s="222">
        <f t="shared" si="16"/>
        <v>83</v>
      </c>
      <c r="Q20" s="223">
        <f t="shared" si="17"/>
        <v>15</v>
      </c>
      <c r="R20" s="223">
        <f t="shared" si="18"/>
        <v>6</v>
      </c>
      <c r="T20">
        <v>534</v>
      </c>
      <c r="U20">
        <v>1042</v>
      </c>
      <c r="V20" t="s">
        <v>376</v>
      </c>
      <c r="W20">
        <v>1171.1279999999999</v>
      </c>
      <c r="X20">
        <v>378.88099999999997</v>
      </c>
      <c r="Y20">
        <v>3.0910000000000002</v>
      </c>
      <c r="Z20">
        <v>6.2770000000000001</v>
      </c>
      <c r="AA20">
        <v>131.600773</v>
      </c>
      <c r="AB20">
        <v>8.9321680000000008</v>
      </c>
      <c r="AC20">
        <v>56.962440999999998</v>
      </c>
      <c r="AD20" s="1">
        <v>439</v>
      </c>
      <c r="AE20">
        <v>15</v>
      </c>
      <c r="AF20">
        <v>6</v>
      </c>
      <c r="AG20">
        <v>74</v>
      </c>
      <c r="AH20">
        <v>8.8990960000000001</v>
      </c>
      <c r="AI20">
        <v>26.1</v>
      </c>
      <c r="AJ20">
        <v>0</v>
      </c>
      <c r="AK20">
        <v>83</v>
      </c>
      <c r="AL20">
        <v>41789</v>
      </c>
      <c r="AM20">
        <v>0.7527529470452945</v>
      </c>
      <c r="AN20" t="s">
        <v>70</v>
      </c>
      <c r="AO20">
        <v>531.07600000000002</v>
      </c>
      <c r="AP20" t="s">
        <v>640</v>
      </c>
      <c r="AQ20" t="s">
        <v>118</v>
      </c>
      <c r="AR20" t="s">
        <v>124</v>
      </c>
      <c r="AS20" t="s">
        <v>118</v>
      </c>
      <c r="AT20" t="s">
        <v>124</v>
      </c>
      <c r="AU20" t="s">
        <v>397</v>
      </c>
      <c r="AV20" t="s">
        <v>376</v>
      </c>
      <c r="AW20" t="s">
        <v>70</v>
      </c>
      <c r="AX20">
        <v>1042</v>
      </c>
      <c r="AY20" t="s">
        <v>641</v>
      </c>
      <c r="AZ20">
        <v>3</v>
      </c>
      <c r="BA20" t="s">
        <v>618</v>
      </c>
      <c r="BB20">
        <v>5</v>
      </c>
      <c r="BC20">
        <v>1</v>
      </c>
      <c r="BE20" t="s">
        <v>70</v>
      </c>
      <c r="BF20">
        <v>0</v>
      </c>
      <c r="BG20" s="5" t="s">
        <v>337</v>
      </c>
      <c r="BI20" t="s">
        <v>118</v>
      </c>
      <c r="BJ20" t="s">
        <v>376</v>
      </c>
      <c r="BK20" t="s">
        <v>70</v>
      </c>
      <c r="BL20">
        <v>0.7527529470452945</v>
      </c>
      <c r="BM20">
        <v>1042</v>
      </c>
      <c r="BN20" t="s">
        <v>124</v>
      </c>
      <c r="BO20" t="s">
        <v>397</v>
      </c>
      <c r="BP20">
        <v>5</v>
      </c>
      <c r="BQ20">
        <v>1171.1280000000002</v>
      </c>
      <c r="BR20">
        <v>6.7873218343481923E-2</v>
      </c>
      <c r="BS20">
        <v>0.43284275389476623</v>
      </c>
      <c r="BT20">
        <v>0.37485227917016761</v>
      </c>
      <c r="BU20">
        <v>6.2770000000000001</v>
      </c>
      <c r="BV20">
        <v>1.2808164436338298</v>
      </c>
      <c r="BW20">
        <v>0.51232657745353194</v>
      </c>
      <c r="BX20">
        <v>83</v>
      </c>
      <c r="BY20">
        <v>15</v>
      </c>
      <c r="BZ20">
        <v>6</v>
      </c>
    </row>
    <row r="21" spans="1:78" ht="16.5">
      <c r="A21" s="123" t="str">
        <f t="shared" si="1"/>
        <v>해성운수</v>
      </c>
      <c r="B21" s="124" t="str">
        <f t="shared" si="2"/>
        <v>김석곤</v>
      </c>
      <c r="C21" s="125" t="str">
        <f t="shared" si="3"/>
        <v>C</v>
      </c>
      <c r="D21" s="126">
        <f t="shared" si="4"/>
        <v>0.87115384615384617</v>
      </c>
      <c r="E21" s="127">
        <f t="shared" si="5"/>
        <v>3983</v>
      </c>
      <c r="F21" s="128" t="str">
        <f t="shared" si="6"/>
        <v>560</v>
      </c>
      <c r="G21" s="129" t="str">
        <f t="shared" si="7"/>
        <v>71바5818</v>
      </c>
      <c r="H21" s="130">
        <f t="shared" si="8"/>
        <v>1</v>
      </c>
      <c r="I21" s="131">
        <f t="shared" si="9"/>
        <v>401.90300000000002</v>
      </c>
      <c r="J21" s="132">
        <f t="shared" si="10"/>
        <v>2.1064973093023846E-3</v>
      </c>
      <c r="K21" s="132">
        <f t="shared" si="11"/>
        <v>0.46211531428066799</v>
      </c>
      <c r="L21" s="132">
        <f t="shared" si="12"/>
        <v>0.14431342886218812</v>
      </c>
      <c r="M21" s="133">
        <f t="shared" si="13"/>
        <v>6.62</v>
      </c>
      <c r="N21" s="134">
        <f t="shared" si="14"/>
        <v>0</v>
      </c>
      <c r="O21" s="134">
        <f t="shared" si="15"/>
        <v>0.4976325133178901</v>
      </c>
      <c r="P21" s="220">
        <f t="shared" si="16"/>
        <v>52</v>
      </c>
      <c r="Q21" s="221">
        <f t="shared" si="17"/>
        <v>0</v>
      </c>
      <c r="R21" s="221">
        <f t="shared" si="18"/>
        <v>2</v>
      </c>
      <c r="T21">
        <v>534</v>
      </c>
      <c r="U21">
        <v>3983</v>
      </c>
      <c r="V21" t="s">
        <v>409</v>
      </c>
      <c r="W21">
        <v>401.90300000000002</v>
      </c>
      <c r="X21">
        <v>177.43899999999999</v>
      </c>
      <c r="Y21">
        <v>2.2650000000000001</v>
      </c>
      <c r="Z21">
        <v>6.62</v>
      </c>
      <c r="AA21">
        <v>43.776936999999997</v>
      </c>
      <c r="AB21">
        <v>9.2216000000000006E-2</v>
      </c>
      <c r="AC21">
        <v>20.229993</v>
      </c>
      <c r="AD21" s="1">
        <v>58</v>
      </c>
      <c r="AE21">
        <v>0</v>
      </c>
      <c r="AF21">
        <v>2</v>
      </c>
      <c r="AG21">
        <v>62</v>
      </c>
      <c r="AH21">
        <v>9.1807009999999991</v>
      </c>
      <c r="AI21">
        <v>1.3</v>
      </c>
      <c r="AJ21">
        <v>0</v>
      </c>
      <c r="AK21">
        <v>52</v>
      </c>
      <c r="AL21">
        <v>11719</v>
      </c>
      <c r="AM21">
        <v>0.87115384615384617</v>
      </c>
      <c r="AN21" t="s">
        <v>69</v>
      </c>
      <c r="AO21">
        <v>401.90300000000002</v>
      </c>
      <c r="AP21" t="s">
        <v>642</v>
      </c>
      <c r="AQ21" t="s">
        <v>118</v>
      </c>
      <c r="AR21" t="s">
        <v>123</v>
      </c>
      <c r="AS21" t="s">
        <v>118</v>
      </c>
      <c r="AT21" t="s">
        <v>123</v>
      </c>
      <c r="AU21" t="s">
        <v>227</v>
      </c>
      <c r="AV21" t="s">
        <v>409</v>
      </c>
      <c r="AW21" t="s">
        <v>69</v>
      </c>
      <c r="AX21">
        <v>3983</v>
      </c>
      <c r="AY21" t="s">
        <v>570</v>
      </c>
      <c r="AZ21">
        <v>1</v>
      </c>
      <c r="BA21" t="s">
        <v>431</v>
      </c>
      <c r="BB21">
        <v>1</v>
      </c>
      <c r="BC21">
        <v>1</v>
      </c>
      <c r="BE21" t="s">
        <v>69</v>
      </c>
      <c r="BF21">
        <v>0</v>
      </c>
      <c r="BG21" t="s">
        <v>337</v>
      </c>
      <c r="BI21" t="s">
        <v>118</v>
      </c>
      <c r="BJ21" t="s">
        <v>409</v>
      </c>
      <c r="BK21" t="s">
        <v>69</v>
      </c>
      <c r="BL21">
        <v>0.87115384615384617</v>
      </c>
      <c r="BM21">
        <v>3983</v>
      </c>
      <c r="BN21" t="s">
        <v>123</v>
      </c>
      <c r="BO21" t="s">
        <v>227</v>
      </c>
      <c r="BP21">
        <v>1</v>
      </c>
      <c r="BQ21">
        <v>401.90300000000002</v>
      </c>
      <c r="BR21">
        <v>2.1064973093023846E-3</v>
      </c>
      <c r="BS21">
        <v>0.46211531428066799</v>
      </c>
      <c r="BT21">
        <v>0.14431342886218812</v>
      </c>
      <c r="BU21">
        <v>6.62</v>
      </c>
      <c r="BV21">
        <v>0</v>
      </c>
      <c r="BW21">
        <v>0.4976325133178901</v>
      </c>
      <c r="BX21">
        <v>52</v>
      </c>
      <c r="BY21">
        <v>0</v>
      </c>
      <c r="BZ21">
        <v>2</v>
      </c>
    </row>
    <row r="22" spans="1:78" ht="16.5">
      <c r="A22" s="106" t="str">
        <f t="shared" si="1"/>
        <v>해성운수</v>
      </c>
      <c r="B22" s="107" t="str">
        <f t="shared" si="2"/>
        <v>김성태</v>
      </c>
      <c r="C22" s="108" t="str">
        <f t="shared" si="3"/>
        <v>B</v>
      </c>
      <c r="D22" s="109">
        <f t="shared" si="4"/>
        <v>0.92949686745650462</v>
      </c>
      <c r="E22" s="110">
        <f t="shared" si="5"/>
        <v>502</v>
      </c>
      <c r="F22" s="111" t="str">
        <f t="shared" si="6"/>
        <v>557</v>
      </c>
      <c r="G22" s="112" t="str">
        <f t="shared" si="7"/>
        <v>70바3890</v>
      </c>
      <c r="H22" s="113">
        <f t="shared" si="8"/>
        <v>5</v>
      </c>
      <c r="I22" s="114">
        <f t="shared" si="9"/>
        <v>1295.394</v>
      </c>
      <c r="J22" s="115">
        <f t="shared" si="10"/>
        <v>4.2686011621053739E-2</v>
      </c>
      <c r="K22" s="115">
        <f t="shared" si="11"/>
        <v>0.50859501435553978</v>
      </c>
      <c r="L22" s="115">
        <f t="shared" si="12"/>
        <v>0.27636379356396584</v>
      </c>
      <c r="M22" s="116">
        <f t="shared" si="13"/>
        <v>8.4469999999999992</v>
      </c>
      <c r="N22" s="117">
        <f t="shared" si="14"/>
        <v>0</v>
      </c>
      <c r="O22" s="117">
        <f t="shared" si="15"/>
        <v>0.3087863615239842</v>
      </c>
      <c r="P22" s="222">
        <f t="shared" si="16"/>
        <v>246</v>
      </c>
      <c r="Q22" s="223">
        <f t="shared" si="17"/>
        <v>0</v>
      </c>
      <c r="R22" s="223">
        <f t="shared" si="18"/>
        <v>4</v>
      </c>
      <c r="T22">
        <v>534</v>
      </c>
      <c r="U22">
        <v>502</v>
      </c>
      <c r="V22" t="s">
        <v>258</v>
      </c>
      <c r="W22">
        <v>1295.394</v>
      </c>
      <c r="X22">
        <v>340.47399999999999</v>
      </c>
      <c r="Y22">
        <v>3.8050000000000002</v>
      </c>
      <c r="Z22">
        <v>8.4469999999999992</v>
      </c>
      <c r="AA22">
        <v>168.05498399999999</v>
      </c>
      <c r="AB22">
        <v>7.173597</v>
      </c>
      <c r="AC22">
        <v>85.471926999999994</v>
      </c>
      <c r="AD22" s="1">
        <v>358</v>
      </c>
      <c r="AE22">
        <v>0</v>
      </c>
      <c r="AF22">
        <v>4</v>
      </c>
      <c r="AG22">
        <v>70</v>
      </c>
      <c r="AH22">
        <v>7.7081549999999996</v>
      </c>
      <c r="AI22">
        <v>8.1999999999999993</v>
      </c>
      <c r="AJ22">
        <v>0</v>
      </c>
      <c r="AK22">
        <v>246</v>
      </c>
      <c r="AL22">
        <v>77646</v>
      </c>
      <c r="AM22">
        <v>0.92949686745650462</v>
      </c>
      <c r="AN22" t="s">
        <v>68</v>
      </c>
      <c r="AO22">
        <v>320.58100000000002</v>
      </c>
      <c r="AP22" t="s">
        <v>643</v>
      </c>
      <c r="AQ22" t="s">
        <v>118</v>
      </c>
      <c r="AR22" t="s">
        <v>122</v>
      </c>
      <c r="AS22" t="s">
        <v>118</v>
      </c>
      <c r="AT22" t="s">
        <v>122</v>
      </c>
      <c r="AU22" t="s">
        <v>221</v>
      </c>
      <c r="AV22" t="s">
        <v>258</v>
      </c>
      <c r="AW22" t="s">
        <v>68</v>
      </c>
      <c r="AX22">
        <v>502</v>
      </c>
      <c r="AY22" t="s">
        <v>448</v>
      </c>
      <c r="AZ22">
        <v>1</v>
      </c>
      <c r="BA22" t="s">
        <v>430</v>
      </c>
      <c r="BB22">
        <v>5</v>
      </c>
      <c r="BC22">
        <v>1</v>
      </c>
      <c r="BE22" t="s">
        <v>68</v>
      </c>
      <c r="BF22">
        <v>0</v>
      </c>
      <c r="BG22" t="s">
        <v>337</v>
      </c>
      <c r="BI22" t="s">
        <v>118</v>
      </c>
      <c r="BJ22" t="s">
        <v>258</v>
      </c>
      <c r="BK22" t="s">
        <v>68</v>
      </c>
      <c r="BL22">
        <v>0.92949686745650462</v>
      </c>
      <c r="BM22">
        <v>502</v>
      </c>
      <c r="BN22" t="s">
        <v>122</v>
      </c>
      <c r="BO22" t="s">
        <v>221</v>
      </c>
      <c r="BP22">
        <v>5</v>
      </c>
      <c r="BQ22">
        <v>1295.394</v>
      </c>
      <c r="BR22">
        <v>4.2686011621053739E-2</v>
      </c>
      <c r="BS22">
        <v>0.50859501435553978</v>
      </c>
      <c r="BT22">
        <v>0.27636379356396584</v>
      </c>
      <c r="BU22">
        <v>8.4469999999999992</v>
      </c>
      <c r="BV22">
        <v>0</v>
      </c>
      <c r="BW22">
        <v>0.3087863615239842</v>
      </c>
      <c r="BX22">
        <v>246</v>
      </c>
      <c r="BY22">
        <v>0</v>
      </c>
      <c r="BZ22">
        <v>4</v>
      </c>
    </row>
    <row r="23" spans="1:78" ht="16.5">
      <c r="A23" s="123" t="str">
        <f t="shared" si="1"/>
        <v>해성운수</v>
      </c>
      <c r="B23" s="124" t="str">
        <f t="shared" si="2"/>
        <v>김성태</v>
      </c>
      <c r="C23" s="125" t="str">
        <f t="shared" si="3"/>
        <v>A</v>
      </c>
      <c r="D23" s="126">
        <f t="shared" si="4"/>
        <v>0.98645110041819961</v>
      </c>
      <c r="E23" s="127">
        <f t="shared" si="5"/>
        <v>4074</v>
      </c>
      <c r="F23" s="128" t="str">
        <f t="shared" si="6"/>
        <v>24</v>
      </c>
      <c r="G23" s="129" t="str">
        <f t="shared" si="7"/>
        <v>70바3893</v>
      </c>
      <c r="H23" s="130">
        <f t="shared" si="8"/>
        <v>15</v>
      </c>
      <c r="I23" s="131">
        <f t="shared" si="9"/>
        <v>1962.3709999999999</v>
      </c>
      <c r="J23" s="132">
        <f t="shared" si="10"/>
        <v>7.0801458931585024E-3</v>
      </c>
      <c r="K23" s="132">
        <f t="shared" si="11"/>
        <v>0.41506284979986957</v>
      </c>
      <c r="L23" s="132">
        <f t="shared" si="12"/>
        <v>0.19670082772319814</v>
      </c>
      <c r="M23" s="133">
        <f t="shared" si="13"/>
        <v>13.292</v>
      </c>
      <c r="N23" s="134">
        <f t="shared" si="14"/>
        <v>0.30575258195315769</v>
      </c>
      <c r="O23" s="134">
        <f t="shared" si="15"/>
        <v>21.198845682085601</v>
      </c>
      <c r="P23" s="220">
        <f t="shared" si="16"/>
        <v>18</v>
      </c>
      <c r="Q23" s="221">
        <f t="shared" si="17"/>
        <v>6</v>
      </c>
      <c r="R23" s="221">
        <f t="shared" si="18"/>
        <v>416</v>
      </c>
      <c r="T23">
        <v>534</v>
      </c>
      <c r="U23">
        <v>4074</v>
      </c>
      <c r="V23" t="s">
        <v>258</v>
      </c>
      <c r="W23">
        <v>1962.3710000000001</v>
      </c>
      <c r="X23">
        <v>830.15300000000002</v>
      </c>
      <c r="Y23">
        <v>2.3639999999999999</v>
      </c>
      <c r="Z23">
        <v>13.292</v>
      </c>
      <c r="AA23">
        <v>124.91607</v>
      </c>
      <c r="AB23">
        <v>0.88442399999999999</v>
      </c>
      <c r="AC23">
        <v>51.848019999999998</v>
      </c>
      <c r="AD23" s="1">
        <v>386</v>
      </c>
      <c r="AE23">
        <v>6</v>
      </c>
      <c r="AF23">
        <v>416</v>
      </c>
      <c r="AG23">
        <v>80</v>
      </c>
      <c r="AH23">
        <v>15.709515</v>
      </c>
      <c r="AI23">
        <v>1363.2</v>
      </c>
      <c r="AJ23">
        <v>0</v>
      </c>
      <c r="AK23">
        <v>18</v>
      </c>
      <c r="AL23">
        <v>17524</v>
      </c>
      <c r="AM23">
        <v>0.98645110041819961</v>
      </c>
      <c r="AN23" t="s">
        <v>66</v>
      </c>
      <c r="AO23">
        <v>222.95099999999999</v>
      </c>
      <c r="AP23" t="s">
        <v>644</v>
      </c>
      <c r="AQ23" t="s">
        <v>118</v>
      </c>
      <c r="AR23" t="s">
        <v>119</v>
      </c>
      <c r="AS23" t="s">
        <v>118</v>
      </c>
      <c r="AT23" t="s">
        <v>119</v>
      </c>
      <c r="AU23" t="s">
        <v>210</v>
      </c>
      <c r="AV23" t="s">
        <v>258</v>
      </c>
      <c r="AW23" t="s">
        <v>66</v>
      </c>
      <c r="AX23">
        <v>4074</v>
      </c>
      <c r="AY23" t="s">
        <v>464</v>
      </c>
      <c r="AZ23">
        <v>6</v>
      </c>
      <c r="BA23" t="s">
        <v>388</v>
      </c>
      <c r="BB23">
        <v>15</v>
      </c>
      <c r="BC23">
        <v>1</v>
      </c>
      <c r="BE23" t="s">
        <v>68</v>
      </c>
      <c r="BF23">
        <v>1</v>
      </c>
      <c r="BG23" t="s">
        <v>371</v>
      </c>
      <c r="BI23" t="s">
        <v>118</v>
      </c>
      <c r="BJ23" t="s">
        <v>258</v>
      </c>
      <c r="BK23" t="s">
        <v>66</v>
      </c>
      <c r="BL23">
        <v>0.98645110041819961</v>
      </c>
      <c r="BM23">
        <v>4074</v>
      </c>
      <c r="BN23" t="s">
        <v>119</v>
      </c>
      <c r="BO23" t="s">
        <v>210</v>
      </c>
      <c r="BP23">
        <v>15</v>
      </c>
      <c r="BQ23">
        <v>1962.3709999999999</v>
      </c>
      <c r="BR23">
        <v>7.0801458931585024E-3</v>
      </c>
      <c r="BS23">
        <v>0.41506284979986957</v>
      </c>
      <c r="BT23">
        <v>0.19670082772319811</v>
      </c>
      <c r="BU23">
        <v>13.292</v>
      </c>
      <c r="BV23">
        <v>0.30575258195315769</v>
      </c>
      <c r="BW23">
        <v>21.198845682085601</v>
      </c>
      <c r="BX23">
        <v>18</v>
      </c>
      <c r="BY23">
        <v>6</v>
      </c>
      <c r="BZ23">
        <v>416</v>
      </c>
    </row>
    <row r="24" spans="1:78" ht="16.5">
      <c r="A24" s="106" t="str">
        <f t="shared" si="1"/>
        <v>해성운수</v>
      </c>
      <c r="B24" s="107" t="str">
        <f t="shared" si="2"/>
        <v>김성호</v>
      </c>
      <c r="C24" s="108" t="str">
        <f t="shared" si="3"/>
        <v>B</v>
      </c>
      <c r="D24" s="109">
        <f t="shared" si="4"/>
        <v>0.92477713901454739</v>
      </c>
      <c r="E24" s="110">
        <f t="shared" si="5"/>
        <v>2637</v>
      </c>
      <c r="F24" s="111" t="str">
        <f t="shared" si="6"/>
        <v>557</v>
      </c>
      <c r="G24" s="112" t="str">
        <f t="shared" si="7"/>
        <v>70바3890</v>
      </c>
      <c r="H24" s="113">
        <f t="shared" si="8"/>
        <v>5</v>
      </c>
      <c r="I24" s="114">
        <f t="shared" si="9"/>
        <v>1476.354</v>
      </c>
      <c r="J24" s="115">
        <f t="shared" si="10"/>
        <v>4.4942319751540928E-2</v>
      </c>
      <c r="K24" s="115">
        <f t="shared" si="11"/>
        <v>0.51976701224463373</v>
      </c>
      <c r="L24" s="115">
        <f t="shared" si="12"/>
        <v>0.33325340670327036</v>
      </c>
      <c r="M24" s="116">
        <f t="shared" si="13"/>
        <v>9.0079999999999991</v>
      </c>
      <c r="N24" s="117">
        <f t="shared" si="14"/>
        <v>0</v>
      </c>
      <c r="O24" s="117">
        <f t="shared" si="15"/>
        <v>0.7450787548243849</v>
      </c>
      <c r="P24" s="222">
        <f t="shared" si="16"/>
        <v>287</v>
      </c>
      <c r="Q24" s="223">
        <f t="shared" si="17"/>
        <v>0</v>
      </c>
      <c r="R24" s="223">
        <f t="shared" si="18"/>
        <v>11</v>
      </c>
      <c r="T24">
        <v>534</v>
      </c>
      <c r="U24">
        <v>2637</v>
      </c>
      <c r="V24" t="s">
        <v>259</v>
      </c>
      <c r="W24">
        <v>1476.354</v>
      </c>
      <c r="X24">
        <v>390.202</v>
      </c>
      <c r="Y24">
        <v>3.7839999999999998</v>
      </c>
      <c r="Z24">
        <v>9.0079999999999991</v>
      </c>
      <c r="AA24">
        <v>193.37720100000001</v>
      </c>
      <c r="AB24">
        <v>8.6908200000000004</v>
      </c>
      <c r="AC24">
        <v>100.51109</v>
      </c>
      <c r="AD24" s="1">
        <v>492</v>
      </c>
      <c r="AE24">
        <v>0</v>
      </c>
      <c r="AF24">
        <v>11</v>
      </c>
      <c r="AG24">
        <v>72</v>
      </c>
      <c r="AH24">
        <v>7.6345809999999998</v>
      </c>
      <c r="AI24">
        <v>91.8</v>
      </c>
      <c r="AJ24">
        <v>0</v>
      </c>
      <c r="AK24">
        <v>287</v>
      </c>
      <c r="AL24">
        <v>98977</v>
      </c>
      <c r="AM24">
        <v>0.92477713901454739</v>
      </c>
      <c r="AN24" t="s">
        <v>68</v>
      </c>
      <c r="AO24">
        <v>481.50900000000001</v>
      </c>
      <c r="AP24" t="s">
        <v>645</v>
      </c>
      <c r="AQ24" t="s">
        <v>118</v>
      </c>
      <c r="AR24" t="s">
        <v>122</v>
      </c>
      <c r="AS24" t="s">
        <v>118</v>
      </c>
      <c r="AT24" t="s">
        <v>122</v>
      </c>
      <c r="AU24" t="s">
        <v>221</v>
      </c>
      <c r="AV24" t="s">
        <v>259</v>
      </c>
      <c r="AW24" t="s">
        <v>68</v>
      </c>
      <c r="AX24">
        <v>2637</v>
      </c>
      <c r="AY24" t="s">
        <v>448</v>
      </c>
      <c r="AZ24">
        <v>2</v>
      </c>
      <c r="BA24" t="s">
        <v>429</v>
      </c>
      <c r="BB24">
        <v>5</v>
      </c>
      <c r="BC24">
        <v>1</v>
      </c>
      <c r="BE24" t="s">
        <v>68</v>
      </c>
      <c r="BF24">
        <v>0</v>
      </c>
      <c r="BG24" s="5" t="s">
        <v>337</v>
      </c>
      <c r="BI24" t="s">
        <v>118</v>
      </c>
      <c r="BJ24" t="s">
        <v>259</v>
      </c>
      <c r="BK24" t="s">
        <v>68</v>
      </c>
      <c r="BL24">
        <v>0.92477713901454739</v>
      </c>
      <c r="BM24">
        <v>2637</v>
      </c>
      <c r="BN24" t="s">
        <v>122</v>
      </c>
      <c r="BO24" t="s">
        <v>221</v>
      </c>
      <c r="BP24">
        <v>5</v>
      </c>
      <c r="BQ24">
        <v>1476.354</v>
      </c>
      <c r="BR24">
        <v>4.4942319751540928E-2</v>
      </c>
      <c r="BS24">
        <v>0.51976701224463373</v>
      </c>
      <c r="BT24">
        <v>0.33325340670327036</v>
      </c>
      <c r="BU24">
        <v>9.0079999999999991</v>
      </c>
      <c r="BV24">
        <v>0</v>
      </c>
      <c r="BW24">
        <v>0.7450787548243849</v>
      </c>
      <c r="BX24">
        <v>287</v>
      </c>
      <c r="BY24">
        <v>0</v>
      </c>
      <c r="BZ24">
        <v>11</v>
      </c>
    </row>
    <row r="25" spans="1:78" ht="16.5">
      <c r="A25" s="123" t="str">
        <f t="shared" si="1"/>
        <v>해성운수</v>
      </c>
      <c r="B25" s="124" t="str">
        <f t="shared" si="2"/>
        <v>김세현</v>
      </c>
      <c r="C25" s="125" t="str">
        <f t="shared" si="3"/>
        <v>S</v>
      </c>
      <c r="D25" s="126">
        <f t="shared" si="4"/>
        <v>1.1220952101675976</v>
      </c>
      <c r="E25" s="127">
        <f t="shared" si="5"/>
        <v>5522</v>
      </c>
      <c r="F25" s="128" t="str">
        <f t="shared" si="6"/>
        <v>24</v>
      </c>
      <c r="G25" s="129" t="str">
        <f t="shared" si="7"/>
        <v>70바3863</v>
      </c>
      <c r="H25" s="130">
        <f t="shared" si="8"/>
        <v>8</v>
      </c>
      <c r="I25" s="131">
        <f t="shared" si="9"/>
        <v>1093.6409999999998</v>
      </c>
      <c r="J25" s="132">
        <f t="shared" si="10"/>
        <v>4.7713787613972124E-3</v>
      </c>
      <c r="K25" s="132">
        <f t="shared" si="11"/>
        <v>0.32092735306969117</v>
      </c>
      <c r="L25" s="132">
        <f t="shared" si="12"/>
        <v>0.1655022077628765</v>
      </c>
      <c r="M25" s="133">
        <f t="shared" si="13"/>
        <v>11.384</v>
      </c>
      <c r="N25" s="134">
        <f t="shared" si="14"/>
        <v>0.36575073538757241</v>
      </c>
      <c r="O25" s="134">
        <f t="shared" si="15"/>
        <v>16.275907724746972</v>
      </c>
      <c r="P25" s="220">
        <f t="shared" si="16"/>
        <v>2</v>
      </c>
      <c r="Q25" s="221">
        <f t="shared" si="17"/>
        <v>4</v>
      </c>
      <c r="R25" s="221">
        <f t="shared" si="18"/>
        <v>180</v>
      </c>
      <c r="T25">
        <v>534</v>
      </c>
      <c r="U25">
        <v>5522</v>
      </c>
      <c r="V25" t="s">
        <v>260</v>
      </c>
      <c r="W25">
        <v>1125.298</v>
      </c>
      <c r="X25">
        <v>425.58199999999999</v>
      </c>
      <c r="Y25">
        <v>2.6440000000000001</v>
      </c>
      <c r="Z25">
        <v>11.384</v>
      </c>
      <c r="AA25">
        <v>61.359413000000004</v>
      </c>
      <c r="AB25">
        <v>0.292769</v>
      </c>
      <c r="AC25">
        <v>19.691914000000001</v>
      </c>
      <c r="AD25" s="1">
        <v>181</v>
      </c>
      <c r="AE25">
        <v>4</v>
      </c>
      <c r="AF25">
        <v>180</v>
      </c>
      <c r="AG25">
        <v>83</v>
      </c>
      <c r="AH25">
        <v>18.339451</v>
      </c>
      <c r="AI25">
        <v>415.3</v>
      </c>
      <c r="AJ25">
        <v>0</v>
      </c>
      <c r="AK25">
        <v>2</v>
      </c>
      <c r="AL25">
        <v>1416</v>
      </c>
      <c r="AM25">
        <v>1.1220952101675976</v>
      </c>
      <c r="AN25" t="s">
        <v>71</v>
      </c>
      <c r="AO25">
        <v>261.375</v>
      </c>
      <c r="AP25" t="s">
        <v>646</v>
      </c>
      <c r="AQ25" t="s">
        <v>118</v>
      </c>
      <c r="AR25" t="s">
        <v>119</v>
      </c>
      <c r="AS25" t="s">
        <v>118</v>
      </c>
      <c r="AT25" t="s">
        <v>119</v>
      </c>
      <c r="AU25" t="s">
        <v>195</v>
      </c>
      <c r="AV25" t="s">
        <v>260</v>
      </c>
      <c r="AW25" t="s">
        <v>71</v>
      </c>
      <c r="AX25">
        <v>5522</v>
      </c>
      <c r="AY25" t="s">
        <v>461</v>
      </c>
      <c r="AZ25">
        <v>3</v>
      </c>
      <c r="BA25" t="s">
        <v>424</v>
      </c>
      <c r="BB25">
        <v>8</v>
      </c>
      <c r="BC25">
        <v>1</v>
      </c>
      <c r="BE25" t="s">
        <v>71</v>
      </c>
      <c r="BF25">
        <v>0</v>
      </c>
      <c r="BG25" t="s">
        <v>337</v>
      </c>
      <c r="BI25" t="s">
        <v>118</v>
      </c>
      <c r="BJ25" t="s">
        <v>260</v>
      </c>
      <c r="BK25" t="s">
        <v>71</v>
      </c>
      <c r="BL25">
        <v>1.1220952101675976</v>
      </c>
      <c r="BM25">
        <v>5522</v>
      </c>
      <c r="BN25" t="s">
        <v>119</v>
      </c>
      <c r="BO25" t="s">
        <v>195</v>
      </c>
      <c r="BP25">
        <v>8</v>
      </c>
      <c r="BQ25">
        <v>1093.6409999999998</v>
      </c>
      <c r="BR25">
        <v>4.7713787613972124E-3</v>
      </c>
      <c r="BS25">
        <v>0.32092735306969117</v>
      </c>
      <c r="BT25">
        <v>0.16084628249583666</v>
      </c>
      <c r="BU25">
        <v>11.384</v>
      </c>
      <c r="BV25">
        <v>0.36575073538757241</v>
      </c>
      <c r="BW25">
        <v>16.275907724746972</v>
      </c>
      <c r="BX25">
        <v>2</v>
      </c>
      <c r="BY25">
        <v>4</v>
      </c>
      <c r="BZ25">
        <v>180</v>
      </c>
    </row>
    <row r="26" spans="1:78" ht="16.5">
      <c r="A26" s="106" t="str">
        <f t="shared" si="1"/>
        <v>해성운수</v>
      </c>
      <c r="B26" s="107" t="str">
        <f t="shared" si="2"/>
        <v>김숙자</v>
      </c>
      <c r="C26" s="108" t="str">
        <f t="shared" si="3"/>
        <v>S</v>
      </c>
      <c r="D26" s="109">
        <f t="shared" si="4"/>
        <v>1.0619015062058119</v>
      </c>
      <c r="E26" s="110">
        <f t="shared" si="5"/>
        <v>4559</v>
      </c>
      <c r="F26" s="111" t="str">
        <f t="shared" si="6"/>
        <v>예비</v>
      </c>
      <c r="G26" s="112" t="str">
        <f t="shared" si="7"/>
        <v>71바5812</v>
      </c>
      <c r="H26" s="113">
        <f t="shared" si="8"/>
        <v>2</v>
      </c>
      <c r="I26" s="114">
        <f t="shared" si="9"/>
        <v>929.51400000000001</v>
      </c>
      <c r="J26" s="115">
        <f t="shared" si="10"/>
        <v>1.0417844523839518E-2</v>
      </c>
      <c r="K26" s="115">
        <f t="shared" si="11"/>
        <v>0.28777826271105106</v>
      </c>
      <c r="L26" s="115">
        <f t="shared" si="12"/>
        <v>0.49918559591356343</v>
      </c>
      <c r="M26" s="116">
        <f t="shared" si="13"/>
        <v>1.5840000000000001</v>
      </c>
      <c r="N26" s="117">
        <f t="shared" si="14"/>
        <v>0</v>
      </c>
      <c r="O26" s="117">
        <f t="shared" si="15"/>
        <v>0.53791551283789163</v>
      </c>
      <c r="P26" s="222">
        <f t="shared" si="16"/>
        <v>6</v>
      </c>
      <c r="Q26" s="223">
        <f t="shared" si="17"/>
        <v>0</v>
      </c>
      <c r="R26" s="223">
        <f t="shared" si="18"/>
        <v>5</v>
      </c>
      <c r="T26">
        <v>534</v>
      </c>
      <c r="U26">
        <v>4559</v>
      </c>
      <c r="V26" t="s">
        <v>410</v>
      </c>
      <c r="W26">
        <v>929.51400000000001</v>
      </c>
      <c r="X26">
        <v>200</v>
      </c>
      <c r="Y26">
        <v>4.6479999999999997</v>
      </c>
      <c r="Z26">
        <v>1.5840000000000001</v>
      </c>
      <c r="AA26">
        <v>79.080753999999999</v>
      </c>
      <c r="AB26">
        <v>0.823851</v>
      </c>
      <c r="AC26">
        <v>22.757722000000001</v>
      </c>
      <c r="AD26" s="1">
        <v>464</v>
      </c>
      <c r="AE26">
        <v>0</v>
      </c>
      <c r="AF26">
        <v>5</v>
      </c>
      <c r="AG26">
        <v>62</v>
      </c>
      <c r="AH26">
        <v>11.753985</v>
      </c>
      <c r="AI26">
        <v>0</v>
      </c>
      <c r="AJ26">
        <v>0</v>
      </c>
      <c r="AK26">
        <v>6</v>
      </c>
      <c r="AL26">
        <v>1410</v>
      </c>
      <c r="AM26">
        <v>1.0619015062058119</v>
      </c>
      <c r="AN26" t="s">
        <v>71</v>
      </c>
      <c r="AO26">
        <v>586.82600000000002</v>
      </c>
      <c r="AP26" t="s">
        <v>647</v>
      </c>
      <c r="AQ26" t="s">
        <v>118</v>
      </c>
      <c r="AR26" t="s">
        <v>91</v>
      </c>
      <c r="AS26" t="s">
        <v>118</v>
      </c>
      <c r="AT26" t="s">
        <v>91</v>
      </c>
      <c r="AU26" t="s">
        <v>248</v>
      </c>
      <c r="AV26" t="s">
        <v>410</v>
      </c>
      <c r="AW26" t="s">
        <v>71</v>
      </c>
      <c r="AX26">
        <v>4559</v>
      </c>
      <c r="AY26" t="s">
        <v>648</v>
      </c>
      <c r="AZ26">
        <v>3</v>
      </c>
      <c r="BA26" t="s">
        <v>649</v>
      </c>
      <c r="BB26">
        <v>2</v>
      </c>
      <c r="BC26">
        <v>1</v>
      </c>
      <c r="BE26" t="s">
        <v>71</v>
      </c>
      <c r="BF26">
        <v>0</v>
      </c>
      <c r="BG26" t="s">
        <v>337</v>
      </c>
      <c r="BI26" t="s">
        <v>118</v>
      </c>
      <c r="BJ26" t="s">
        <v>410</v>
      </c>
      <c r="BK26" t="s">
        <v>71</v>
      </c>
      <c r="BL26">
        <v>1.0619015062058119</v>
      </c>
      <c r="BM26">
        <v>4559</v>
      </c>
      <c r="BN26" t="s">
        <v>91</v>
      </c>
      <c r="BO26" t="s">
        <v>248</v>
      </c>
      <c r="BP26">
        <v>2</v>
      </c>
      <c r="BQ26">
        <v>929.51400000000001</v>
      </c>
      <c r="BR26">
        <v>1.0417844523839518E-2</v>
      </c>
      <c r="BS26">
        <v>0.28777826271105106</v>
      </c>
      <c r="BT26">
        <v>0.49918559591356343</v>
      </c>
      <c r="BU26">
        <v>1.5840000000000001</v>
      </c>
      <c r="BV26">
        <v>0</v>
      </c>
      <c r="BW26">
        <v>0.53791551283789163</v>
      </c>
      <c r="BX26">
        <v>6</v>
      </c>
      <c r="BY26">
        <v>0</v>
      </c>
      <c r="BZ26">
        <v>5</v>
      </c>
    </row>
    <row r="27" spans="1:78" ht="16.5">
      <c r="A27" s="123" t="str">
        <f t="shared" si="1"/>
        <v>해성운수</v>
      </c>
      <c r="B27" s="124" t="str">
        <f t="shared" si="2"/>
        <v>김승열</v>
      </c>
      <c r="C27" s="125" t="str">
        <f t="shared" si="3"/>
        <v>F</v>
      </c>
      <c r="D27" s="126">
        <f t="shared" si="4"/>
        <v>0.76913043478260867</v>
      </c>
      <c r="E27" s="127">
        <f t="shared" si="5"/>
        <v>4906</v>
      </c>
      <c r="F27" s="128" t="str">
        <f t="shared" si="6"/>
        <v>593</v>
      </c>
      <c r="G27" s="129" t="str">
        <f t="shared" si="7"/>
        <v>71바5794</v>
      </c>
      <c r="H27" s="130">
        <f t="shared" si="8"/>
        <v>1</v>
      </c>
      <c r="I27" s="131">
        <f t="shared" si="9"/>
        <v>1545.3589999999999</v>
      </c>
      <c r="J27" s="132">
        <f t="shared" si="10"/>
        <v>2.4621707111076377E-2</v>
      </c>
      <c r="K27" s="132">
        <f t="shared" si="11"/>
        <v>0.50385648357665624</v>
      </c>
      <c r="L27" s="132">
        <f t="shared" si="12"/>
        <v>7.1180871240922011E-2</v>
      </c>
      <c r="M27" s="133">
        <f t="shared" si="13"/>
        <v>10.451000000000001</v>
      </c>
      <c r="N27" s="134">
        <f t="shared" si="14"/>
        <v>6.4709882946292735E-2</v>
      </c>
      <c r="O27" s="134">
        <f t="shared" si="15"/>
        <v>6.0180191140052246</v>
      </c>
      <c r="P27" s="220">
        <f t="shared" si="16"/>
        <v>162</v>
      </c>
      <c r="Q27" s="221">
        <f t="shared" si="17"/>
        <v>1</v>
      </c>
      <c r="R27" s="221">
        <f t="shared" si="18"/>
        <v>93</v>
      </c>
      <c r="T27">
        <v>534</v>
      </c>
      <c r="U27">
        <v>4906</v>
      </c>
      <c r="V27" t="s">
        <v>261</v>
      </c>
      <c r="W27">
        <v>1545.3589999999999</v>
      </c>
      <c r="X27">
        <v>873.41899999999998</v>
      </c>
      <c r="Y27">
        <v>1.7689999999999999</v>
      </c>
      <c r="Z27">
        <v>10.451000000000001</v>
      </c>
      <c r="AA27">
        <v>175.20637300000001</v>
      </c>
      <c r="AB27">
        <v>4.3138800000000002</v>
      </c>
      <c r="AC27">
        <v>88.278867000000005</v>
      </c>
      <c r="AD27" s="1">
        <v>110</v>
      </c>
      <c r="AE27">
        <v>1</v>
      </c>
      <c r="AF27">
        <v>93</v>
      </c>
      <c r="AG27">
        <v>72</v>
      </c>
      <c r="AH27">
        <v>8.8202210000000001</v>
      </c>
      <c r="AI27">
        <v>18</v>
      </c>
      <c r="AJ27">
        <v>0</v>
      </c>
      <c r="AK27">
        <v>162</v>
      </c>
      <c r="AL27">
        <v>67153</v>
      </c>
      <c r="AM27">
        <v>0.76913043478260867</v>
      </c>
      <c r="AN27" t="s">
        <v>70</v>
      </c>
      <c r="AO27">
        <v>1545.3589999999999</v>
      </c>
      <c r="AP27" t="s">
        <v>650</v>
      </c>
      <c r="AQ27" t="s">
        <v>118</v>
      </c>
      <c r="AR27" t="s">
        <v>128</v>
      </c>
      <c r="AS27" t="s">
        <v>118</v>
      </c>
      <c r="AT27" t="s">
        <v>128</v>
      </c>
      <c r="AU27" t="s">
        <v>246</v>
      </c>
      <c r="AV27" t="s">
        <v>261</v>
      </c>
      <c r="AW27" t="s">
        <v>70</v>
      </c>
      <c r="AX27">
        <v>4906</v>
      </c>
      <c r="AY27" t="s">
        <v>449</v>
      </c>
      <c r="AZ27">
        <v>4</v>
      </c>
      <c r="BA27" t="s">
        <v>491</v>
      </c>
      <c r="BB27">
        <v>1</v>
      </c>
      <c r="BC27">
        <v>1</v>
      </c>
      <c r="BE27" t="s">
        <v>70</v>
      </c>
      <c r="BF27">
        <v>0</v>
      </c>
      <c r="BG27" s="5" t="s">
        <v>337</v>
      </c>
      <c r="BI27" t="s">
        <v>118</v>
      </c>
      <c r="BJ27" t="s">
        <v>261</v>
      </c>
      <c r="BK27" t="s">
        <v>70</v>
      </c>
      <c r="BL27">
        <v>0.76913043478260867</v>
      </c>
      <c r="BM27">
        <v>4906</v>
      </c>
      <c r="BN27" t="s">
        <v>128</v>
      </c>
      <c r="BO27" t="s">
        <v>246</v>
      </c>
      <c r="BP27">
        <v>1</v>
      </c>
      <c r="BQ27">
        <v>1545.3589999999999</v>
      </c>
      <c r="BR27">
        <v>2.4621707111076377E-2</v>
      </c>
      <c r="BS27">
        <v>0.50385648357665624</v>
      </c>
      <c r="BT27">
        <v>7.1180871240922011E-2</v>
      </c>
      <c r="BU27">
        <v>10.451000000000001</v>
      </c>
      <c r="BV27">
        <v>6.4709882946292735E-2</v>
      </c>
      <c r="BW27">
        <v>6.0180191140052246</v>
      </c>
      <c r="BX27">
        <v>162</v>
      </c>
      <c r="BY27">
        <v>1</v>
      </c>
      <c r="BZ27">
        <v>93</v>
      </c>
    </row>
    <row r="28" spans="1:78" ht="16.5">
      <c r="A28" s="106" t="str">
        <f t="shared" si="1"/>
        <v>해성운수</v>
      </c>
      <c r="B28" s="107" t="str">
        <f t="shared" si="2"/>
        <v>김신애</v>
      </c>
      <c r="C28" s="108" t="str">
        <f t="shared" si="3"/>
        <v>C</v>
      </c>
      <c r="D28" s="109">
        <f t="shared" si="4"/>
        <v>0.89475155724900146</v>
      </c>
      <c r="E28" s="110">
        <f t="shared" si="5"/>
        <v>8920</v>
      </c>
      <c r="F28" s="111" t="str">
        <f t="shared" si="6"/>
        <v>557</v>
      </c>
      <c r="G28" s="112" t="str">
        <f t="shared" si="7"/>
        <v>70바3892</v>
      </c>
      <c r="H28" s="113">
        <f t="shared" si="8"/>
        <v>3</v>
      </c>
      <c r="I28" s="114">
        <f t="shared" si="9"/>
        <v>1297.5899999999999</v>
      </c>
      <c r="J28" s="115">
        <f t="shared" si="10"/>
        <v>1.1658747166852551E-2</v>
      </c>
      <c r="K28" s="115">
        <f t="shared" si="11"/>
        <v>0.53621786159645868</v>
      </c>
      <c r="L28" s="115">
        <f t="shared" si="12"/>
        <v>0.25894157630684578</v>
      </c>
      <c r="M28" s="116">
        <f t="shared" si="13"/>
        <v>8.7210000000000001</v>
      </c>
      <c r="N28" s="117">
        <f t="shared" si="14"/>
        <v>0</v>
      </c>
      <c r="O28" s="117">
        <f t="shared" si="15"/>
        <v>0.30826378131767357</v>
      </c>
      <c r="P28" s="222">
        <f t="shared" si="16"/>
        <v>252</v>
      </c>
      <c r="Q28" s="223">
        <f t="shared" si="17"/>
        <v>0</v>
      </c>
      <c r="R28" s="223">
        <f t="shared" si="18"/>
        <v>4</v>
      </c>
      <c r="T28">
        <v>534</v>
      </c>
      <c r="U28">
        <v>8920</v>
      </c>
      <c r="V28" t="s">
        <v>262</v>
      </c>
      <c r="W28">
        <v>1297.5899999999999</v>
      </c>
      <c r="X28">
        <v>353.87700000000001</v>
      </c>
      <c r="Y28">
        <v>3.6669999999999998</v>
      </c>
      <c r="Z28">
        <v>8.7210000000000001</v>
      </c>
      <c r="AA28">
        <v>164.80081200000001</v>
      </c>
      <c r="AB28">
        <v>1.9213709999999999</v>
      </c>
      <c r="AC28">
        <v>88.369139000000004</v>
      </c>
      <c r="AD28" s="1">
        <v>336</v>
      </c>
      <c r="AE28">
        <v>0</v>
      </c>
      <c r="AF28">
        <v>4</v>
      </c>
      <c r="AG28">
        <v>62</v>
      </c>
      <c r="AH28">
        <v>7.8736860000000002</v>
      </c>
      <c r="AI28">
        <v>2.4</v>
      </c>
      <c r="AJ28">
        <v>0</v>
      </c>
      <c r="AK28">
        <v>252</v>
      </c>
      <c r="AL28">
        <v>92387</v>
      </c>
      <c r="AM28">
        <v>0.89475155724900146</v>
      </c>
      <c r="AN28" t="s">
        <v>69</v>
      </c>
      <c r="AO28">
        <v>971.52099999999996</v>
      </c>
      <c r="AP28" t="s">
        <v>651</v>
      </c>
      <c r="AQ28" t="s">
        <v>118</v>
      </c>
      <c r="AR28" t="s">
        <v>122</v>
      </c>
      <c r="AS28" t="s">
        <v>118</v>
      </c>
      <c r="AT28" t="s">
        <v>122</v>
      </c>
      <c r="AU28" t="s">
        <v>223</v>
      </c>
      <c r="AV28" t="s">
        <v>262</v>
      </c>
      <c r="AW28" t="s">
        <v>69</v>
      </c>
      <c r="AX28">
        <v>8920</v>
      </c>
      <c r="AY28" t="s">
        <v>451</v>
      </c>
      <c r="AZ28">
        <v>1</v>
      </c>
      <c r="BA28" t="s">
        <v>393</v>
      </c>
      <c r="BB28">
        <v>3</v>
      </c>
      <c r="BC28">
        <v>1</v>
      </c>
      <c r="BE28" t="s">
        <v>69</v>
      </c>
      <c r="BF28">
        <v>0</v>
      </c>
      <c r="BG28" s="5" t="s">
        <v>337</v>
      </c>
      <c r="BI28" t="s">
        <v>118</v>
      </c>
      <c r="BJ28" t="s">
        <v>262</v>
      </c>
      <c r="BK28" t="s">
        <v>69</v>
      </c>
      <c r="BL28">
        <v>0.89475155724900146</v>
      </c>
      <c r="BM28">
        <v>8920</v>
      </c>
      <c r="BN28" t="s">
        <v>122</v>
      </c>
      <c r="BO28" t="s">
        <v>223</v>
      </c>
      <c r="BP28">
        <v>3</v>
      </c>
      <c r="BQ28">
        <v>1297.5899999999999</v>
      </c>
      <c r="BR28">
        <v>1.1658747166852551E-2</v>
      </c>
      <c r="BS28">
        <v>0.53621786159645868</v>
      </c>
      <c r="BT28">
        <v>0.25894157630684578</v>
      </c>
      <c r="BU28">
        <v>8.7210000000000001</v>
      </c>
      <c r="BV28">
        <v>0</v>
      </c>
      <c r="BW28">
        <v>0.30826378131767357</v>
      </c>
      <c r="BX28">
        <v>252</v>
      </c>
      <c r="BY28">
        <v>0</v>
      </c>
      <c r="BZ28">
        <v>4</v>
      </c>
    </row>
    <row r="29" spans="1:78" ht="16.5">
      <c r="A29" s="123" t="str">
        <f t="shared" si="1"/>
        <v>해성운수</v>
      </c>
      <c r="B29" s="124" t="str">
        <f t="shared" si="2"/>
        <v>김영배</v>
      </c>
      <c r="C29" s="125" t="str">
        <f t="shared" si="3"/>
        <v>C</v>
      </c>
      <c r="D29" s="126">
        <f t="shared" si="4"/>
        <v>0.8846518756365398</v>
      </c>
      <c r="E29" s="127">
        <f t="shared" si="5"/>
        <v>9573</v>
      </c>
      <c r="F29" s="128" t="str">
        <f t="shared" si="6"/>
        <v>24</v>
      </c>
      <c r="G29" s="129" t="str">
        <f t="shared" si="7"/>
        <v>70바3861</v>
      </c>
      <c r="H29" s="130">
        <f t="shared" si="8"/>
        <v>5</v>
      </c>
      <c r="I29" s="131">
        <f t="shared" si="9"/>
        <v>1865.0140000000001</v>
      </c>
      <c r="J29" s="132">
        <f t="shared" si="10"/>
        <v>2.1657901030405977E-3</v>
      </c>
      <c r="K29" s="132">
        <f t="shared" si="11"/>
        <v>0.46237379554880981</v>
      </c>
      <c r="L29" s="132">
        <f t="shared" si="12"/>
        <v>0.27935447133372726</v>
      </c>
      <c r="M29" s="133">
        <f t="shared" si="13"/>
        <v>15.433999999999999</v>
      </c>
      <c r="N29" s="134">
        <f t="shared" si="14"/>
        <v>0.26809450223966147</v>
      </c>
      <c r="O29" s="134">
        <f t="shared" si="15"/>
        <v>20.643276672453933</v>
      </c>
      <c r="P29" s="220">
        <f t="shared" si="16"/>
        <v>58</v>
      </c>
      <c r="Q29" s="221">
        <f t="shared" si="17"/>
        <v>5</v>
      </c>
      <c r="R29" s="221">
        <f t="shared" si="18"/>
        <v>385</v>
      </c>
      <c r="T29">
        <v>534</v>
      </c>
      <c r="U29">
        <v>9573</v>
      </c>
      <c r="V29" t="s">
        <v>263</v>
      </c>
      <c r="W29">
        <v>1865.0139999999999</v>
      </c>
      <c r="X29">
        <v>882.01300000000003</v>
      </c>
      <c r="Y29">
        <v>2.1139999999999999</v>
      </c>
      <c r="Z29">
        <v>15.433999999999999</v>
      </c>
      <c r="AA29">
        <v>132.99719099999999</v>
      </c>
      <c r="AB29">
        <v>0.28804400000000002</v>
      </c>
      <c r="AC29">
        <v>61.494416000000001</v>
      </c>
      <c r="AD29" s="1">
        <v>521</v>
      </c>
      <c r="AE29">
        <v>5</v>
      </c>
      <c r="AF29">
        <v>385</v>
      </c>
      <c r="AG29">
        <v>80</v>
      </c>
      <c r="AH29">
        <v>14.022957</v>
      </c>
      <c r="AI29">
        <v>1635</v>
      </c>
      <c r="AJ29">
        <v>0</v>
      </c>
      <c r="AK29">
        <v>58</v>
      </c>
      <c r="AL29">
        <v>54252</v>
      </c>
      <c r="AM29">
        <v>0.8846518756365398</v>
      </c>
      <c r="AN29" t="s">
        <v>69</v>
      </c>
      <c r="AO29">
        <v>1423.338</v>
      </c>
      <c r="AP29" t="s">
        <v>652</v>
      </c>
      <c r="AQ29" t="s">
        <v>118</v>
      </c>
      <c r="AR29" t="s">
        <v>119</v>
      </c>
      <c r="AS29" t="s">
        <v>118</v>
      </c>
      <c r="AT29" t="s">
        <v>119</v>
      </c>
      <c r="AU29" t="s">
        <v>193</v>
      </c>
      <c r="AV29" t="s">
        <v>263</v>
      </c>
      <c r="AW29" t="s">
        <v>69</v>
      </c>
      <c r="AX29">
        <v>9573</v>
      </c>
      <c r="AY29" t="s">
        <v>470</v>
      </c>
      <c r="AZ29">
        <v>2</v>
      </c>
      <c r="BA29" t="s">
        <v>345</v>
      </c>
      <c r="BB29">
        <v>5</v>
      </c>
      <c r="BC29">
        <v>1</v>
      </c>
      <c r="BE29" t="s">
        <v>69</v>
      </c>
      <c r="BF29">
        <v>0</v>
      </c>
      <c r="BG29" s="5" t="s">
        <v>337</v>
      </c>
      <c r="BI29" t="s">
        <v>118</v>
      </c>
      <c r="BJ29" t="s">
        <v>263</v>
      </c>
      <c r="BK29" t="s">
        <v>69</v>
      </c>
      <c r="BL29">
        <v>0.8846518756365398</v>
      </c>
      <c r="BM29">
        <v>9573</v>
      </c>
      <c r="BN29" t="s">
        <v>119</v>
      </c>
      <c r="BO29" t="s">
        <v>193</v>
      </c>
      <c r="BP29">
        <v>5</v>
      </c>
      <c r="BQ29">
        <v>1865.0140000000001</v>
      </c>
      <c r="BR29">
        <v>2.1657901030405977E-3</v>
      </c>
      <c r="BS29">
        <v>0.46237379554880981</v>
      </c>
      <c r="BT29">
        <v>0.27935447133372726</v>
      </c>
      <c r="BU29">
        <v>15.433999999999999</v>
      </c>
      <c r="BV29">
        <v>0.26809450223966147</v>
      </c>
      <c r="BW29">
        <v>20.643276672453933</v>
      </c>
      <c r="BX29">
        <v>58</v>
      </c>
      <c r="BY29">
        <v>5</v>
      </c>
      <c r="BZ29">
        <v>385</v>
      </c>
    </row>
    <row r="30" spans="1:78" ht="16.5">
      <c r="A30" s="106" t="str">
        <f t="shared" si="1"/>
        <v>해성운수</v>
      </c>
      <c r="B30" s="107" t="str">
        <f t="shared" si="2"/>
        <v>김영배B</v>
      </c>
      <c r="C30" s="108" t="str">
        <f t="shared" si="3"/>
        <v>D</v>
      </c>
      <c r="D30" s="109">
        <f t="shared" si="4"/>
        <v>0.80511110413778741</v>
      </c>
      <c r="E30" s="110">
        <f t="shared" si="5"/>
        <v>2749</v>
      </c>
      <c r="F30" s="111" t="str">
        <f t="shared" si="6"/>
        <v>560</v>
      </c>
      <c r="G30" s="112" t="str">
        <f t="shared" si="7"/>
        <v>71바6854</v>
      </c>
      <c r="H30" s="113">
        <f t="shared" si="8"/>
        <v>5</v>
      </c>
      <c r="I30" s="114">
        <f t="shared" si="9"/>
        <v>4190.5730000000003</v>
      </c>
      <c r="J30" s="115">
        <f t="shared" si="10"/>
        <v>1.5768839608825282E-2</v>
      </c>
      <c r="K30" s="115">
        <f t="shared" si="11"/>
        <v>0.49831879655365491</v>
      </c>
      <c r="L30" s="115">
        <f t="shared" si="12"/>
        <v>0.18207533910040463</v>
      </c>
      <c r="M30" s="116">
        <f t="shared" si="13"/>
        <v>7.31</v>
      </c>
      <c r="N30" s="117">
        <f t="shared" si="14"/>
        <v>0.35794627608205365</v>
      </c>
      <c r="O30" s="117">
        <f t="shared" si="15"/>
        <v>1.9090468057709529</v>
      </c>
      <c r="P30" s="222">
        <f t="shared" si="16"/>
        <v>722</v>
      </c>
      <c r="Q30" s="223">
        <f t="shared" si="17"/>
        <v>15</v>
      </c>
      <c r="R30" s="223">
        <f t="shared" si="18"/>
        <v>80</v>
      </c>
      <c r="T30">
        <v>534</v>
      </c>
      <c r="U30">
        <v>2749</v>
      </c>
      <c r="V30" t="s">
        <v>653</v>
      </c>
      <c r="W30">
        <v>4190.5730000000003</v>
      </c>
      <c r="X30">
        <v>2009.056</v>
      </c>
      <c r="Y30">
        <v>2.0859999999999999</v>
      </c>
      <c r="Z30">
        <v>7.31</v>
      </c>
      <c r="AA30">
        <v>504.702451</v>
      </c>
      <c r="AB30">
        <v>7.9585720000000002</v>
      </c>
      <c r="AC30">
        <v>251.50271799999999</v>
      </c>
      <c r="AD30" s="1">
        <v>763</v>
      </c>
      <c r="AE30">
        <v>15</v>
      </c>
      <c r="AF30">
        <v>80</v>
      </c>
      <c r="AG30">
        <v>85</v>
      </c>
      <c r="AH30">
        <v>8.3030559999999998</v>
      </c>
      <c r="AI30">
        <v>117.6</v>
      </c>
      <c r="AJ30">
        <v>5.2</v>
      </c>
      <c r="AK30">
        <v>722</v>
      </c>
      <c r="AL30">
        <v>219960</v>
      </c>
      <c r="AM30">
        <v>0.80511110413778741</v>
      </c>
      <c r="AN30" t="s">
        <v>67</v>
      </c>
      <c r="AO30">
        <v>3101.1880000000001</v>
      </c>
      <c r="AP30" t="s">
        <v>654</v>
      </c>
      <c r="AQ30" t="s">
        <v>118</v>
      </c>
      <c r="AR30" t="s">
        <v>123</v>
      </c>
      <c r="AS30" t="s">
        <v>118</v>
      </c>
      <c r="AT30" t="s">
        <v>123</v>
      </c>
      <c r="AU30" t="s">
        <v>228</v>
      </c>
      <c r="AV30" t="s">
        <v>653</v>
      </c>
      <c r="AW30" t="s">
        <v>67</v>
      </c>
      <c r="AX30">
        <v>2749</v>
      </c>
      <c r="AY30" t="s">
        <v>469</v>
      </c>
      <c r="AZ30">
        <v>3</v>
      </c>
      <c r="BA30" t="s">
        <v>394</v>
      </c>
      <c r="BB30">
        <v>5</v>
      </c>
      <c r="BC30">
        <v>1</v>
      </c>
      <c r="BE30" t="s">
        <v>67</v>
      </c>
      <c r="BF30">
        <v>0</v>
      </c>
      <c r="BG30" t="s">
        <v>337</v>
      </c>
      <c r="BI30" t="s">
        <v>118</v>
      </c>
      <c r="BJ30" t="s">
        <v>653</v>
      </c>
      <c r="BK30" t="s">
        <v>67</v>
      </c>
      <c r="BL30">
        <v>0.80511110413778741</v>
      </c>
      <c r="BM30">
        <v>2749</v>
      </c>
      <c r="BN30" t="s">
        <v>123</v>
      </c>
      <c r="BO30" t="s">
        <v>228</v>
      </c>
      <c r="BP30">
        <v>5</v>
      </c>
      <c r="BQ30">
        <v>4190.5730000000003</v>
      </c>
      <c r="BR30">
        <v>1.5768839608825282E-2</v>
      </c>
      <c r="BS30">
        <v>0.49831879655365491</v>
      </c>
      <c r="BT30">
        <v>0.18207533910040463</v>
      </c>
      <c r="BU30">
        <v>7.31</v>
      </c>
      <c r="BV30">
        <v>0.35794627608205365</v>
      </c>
      <c r="BW30">
        <v>1.9090468057709529</v>
      </c>
      <c r="BX30">
        <v>722</v>
      </c>
      <c r="BY30">
        <v>15</v>
      </c>
      <c r="BZ30">
        <v>80</v>
      </c>
    </row>
    <row r="31" spans="1:78" ht="16.5">
      <c r="A31" s="123" t="str">
        <f t="shared" si="1"/>
        <v>해성운수</v>
      </c>
      <c r="B31" s="124" t="str">
        <f t="shared" si="2"/>
        <v>김영배C</v>
      </c>
      <c r="C31" s="125" t="str">
        <f t="shared" si="3"/>
        <v>C</v>
      </c>
      <c r="D31" s="126">
        <f t="shared" si="4"/>
        <v>0.88106774418258449</v>
      </c>
      <c r="E31" s="127">
        <f t="shared" si="5"/>
        <v>7692</v>
      </c>
      <c r="F31" s="128" t="str">
        <f t="shared" si="6"/>
        <v>24</v>
      </c>
      <c r="G31" s="129" t="str">
        <f t="shared" si="7"/>
        <v>70바3866</v>
      </c>
      <c r="H31" s="130">
        <f t="shared" si="8"/>
        <v>11</v>
      </c>
      <c r="I31" s="131">
        <f t="shared" si="9"/>
        <v>1703.5069999999998</v>
      </c>
      <c r="J31" s="132">
        <f t="shared" si="10"/>
        <v>1.3806344705705022E-2</v>
      </c>
      <c r="K31" s="132">
        <f t="shared" si="11"/>
        <v>0.50554309641351636</v>
      </c>
      <c r="L31" s="132">
        <f t="shared" si="12"/>
        <v>0.23715781619917031</v>
      </c>
      <c r="M31" s="133">
        <f t="shared" si="13"/>
        <v>14.824999999999999</v>
      </c>
      <c r="N31" s="134">
        <f t="shared" si="14"/>
        <v>0.52832186777042889</v>
      </c>
      <c r="O31" s="134">
        <f t="shared" si="15"/>
        <v>27.355332264557767</v>
      </c>
      <c r="P31" s="220">
        <f t="shared" si="16"/>
        <v>84</v>
      </c>
      <c r="Q31" s="221">
        <f t="shared" si="17"/>
        <v>9</v>
      </c>
      <c r="R31" s="221">
        <f t="shared" si="18"/>
        <v>466</v>
      </c>
      <c r="T31">
        <v>534</v>
      </c>
      <c r="U31">
        <v>7692</v>
      </c>
      <c r="V31" t="s">
        <v>524</v>
      </c>
      <c r="W31">
        <v>1704.3219999999999</v>
      </c>
      <c r="X31">
        <v>812.86800000000005</v>
      </c>
      <c r="Y31">
        <v>2.097</v>
      </c>
      <c r="Z31">
        <v>14.824999999999999</v>
      </c>
      <c r="AA31">
        <v>133.774148</v>
      </c>
      <c r="AB31">
        <v>1.846932</v>
      </c>
      <c r="AC31">
        <v>67.628596999999999</v>
      </c>
      <c r="AD31" s="1">
        <v>404</v>
      </c>
      <c r="AE31">
        <v>9</v>
      </c>
      <c r="AF31">
        <v>466</v>
      </c>
      <c r="AG31">
        <v>79</v>
      </c>
      <c r="AH31">
        <v>12.740294</v>
      </c>
      <c r="AI31">
        <v>5037.8999999999996</v>
      </c>
      <c r="AJ31">
        <v>0</v>
      </c>
      <c r="AK31">
        <v>84</v>
      </c>
      <c r="AL31">
        <v>84049</v>
      </c>
      <c r="AM31">
        <v>0.88106774418258449</v>
      </c>
      <c r="AN31" t="s">
        <v>69</v>
      </c>
      <c r="AO31">
        <v>337.49799999999999</v>
      </c>
      <c r="AP31" t="s">
        <v>655</v>
      </c>
      <c r="AQ31" t="s">
        <v>118</v>
      </c>
      <c r="AR31" t="s">
        <v>119</v>
      </c>
      <c r="AS31" t="s">
        <v>118</v>
      </c>
      <c r="AT31" t="s">
        <v>119</v>
      </c>
      <c r="AU31" t="s">
        <v>198</v>
      </c>
      <c r="AV31" t="s">
        <v>524</v>
      </c>
      <c r="AW31" t="s">
        <v>69</v>
      </c>
      <c r="AX31">
        <v>7692</v>
      </c>
      <c r="AY31" t="s">
        <v>470</v>
      </c>
      <c r="AZ31">
        <v>3</v>
      </c>
      <c r="BA31" t="s">
        <v>204</v>
      </c>
      <c r="BB31">
        <v>11</v>
      </c>
      <c r="BC31">
        <v>1</v>
      </c>
      <c r="BE31" t="s">
        <v>68</v>
      </c>
      <c r="BF31">
        <v>-1</v>
      </c>
      <c r="BG31" s="5" t="s">
        <v>425</v>
      </c>
      <c r="BI31" t="s">
        <v>118</v>
      </c>
      <c r="BJ31" t="s">
        <v>524</v>
      </c>
      <c r="BK31" t="s">
        <v>69</v>
      </c>
      <c r="BL31">
        <v>0.88106774418258449</v>
      </c>
      <c r="BM31">
        <v>7692</v>
      </c>
      <c r="BN31" t="s">
        <v>119</v>
      </c>
      <c r="BO31" t="s">
        <v>198</v>
      </c>
      <c r="BP31">
        <v>11</v>
      </c>
      <c r="BQ31">
        <v>1703.5069999999998</v>
      </c>
      <c r="BR31">
        <v>1.3806344705705022E-2</v>
      </c>
      <c r="BS31">
        <v>0.50554309641351636</v>
      </c>
      <c r="BT31">
        <v>0.23704440827496215</v>
      </c>
      <c r="BU31">
        <v>14.824999999999999</v>
      </c>
      <c r="BV31">
        <v>0.52832186777042889</v>
      </c>
      <c r="BW31">
        <v>27.355332264557767</v>
      </c>
      <c r="BX31">
        <v>84</v>
      </c>
      <c r="BY31">
        <v>9</v>
      </c>
      <c r="BZ31">
        <v>466</v>
      </c>
    </row>
    <row r="32" spans="1:78" ht="16.5">
      <c r="A32" s="106" t="str">
        <f t="shared" si="1"/>
        <v>해성운수</v>
      </c>
      <c r="B32" s="107" t="str">
        <f t="shared" si="2"/>
        <v>김용복</v>
      </c>
      <c r="C32" s="108" t="str">
        <f t="shared" si="3"/>
        <v>D</v>
      </c>
      <c r="D32" s="109">
        <f t="shared" si="4"/>
        <v>0.80005674531623938</v>
      </c>
      <c r="E32" s="110">
        <f t="shared" si="5"/>
        <v>4546</v>
      </c>
      <c r="F32" s="111" t="str">
        <f t="shared" si="6"/>
        <v>593</v>
      </c>
      <c r="G32" s="112" t="str">
        <f t="shared" si="7"/>
        <v>71바5782</v>
      </c>
      <c r="H32" s="113">
        <f t="shared" si="8"/>
        <v>2</v>
      </c>
      <c r="I32" s="114">
        <f t="shared" si="9"/>
        <v>1569.739</v>
      </c>
      <c r="J32" s="115">
        <f t="shared" si="10"/>
        <v>8.481523246794671E-3</v>
      </c>
      <c r="K32" s="115">
        <f t="shared" si="11"/>
        <v>0.49841344932223774</v>
      </c>
      <c r="L32" s="115">
        <f t="shared" si="12"/>
        <v>0.20449259399174002</v>
      </c>
      <c r="M32" s="116">
        <f t="shared" si="13"/>
        <v>11.231</v>
      </c>
      <c r="N32" s="117">
        <f t="shared" si="14"/>
        <v>0</v>
      </c>
      <c r="O32" s="117">
        <f t="shared" si="15"/>
        <v>4.5230449138359941</v>
      </c>
      <c r="P32" s="222">
        <f t="shared" si="16"/>
        <v>159</v>
      </c>
      <c r="Q32" s="223">
        <f t="shared" si="17"/>
        <v>0</v>
      </c>
      <c r="R32" s="223">
        <f t="shared" si="18"/>
        <v>71</v>
      </c>
      <c r="T32">
        <v>534</v>
      </c>
      <c r="U32">
        <v>4546</v>
      </c>
      <c r="V32" t="s">
        <v>264</v>
      </c>
      <c r="W32">
        <v>1569.739</v>
      </c>
      <c r="X32">
        <v>856.18299999999999</v>
      </c>
      <c r="Y32">
        <v>1.833</v>
      </c>
      <c r="Z32">
        <v>11.231</v>
      </c>
      <c r="AA32">
        <v>178.065538</v>
      </c>
      <c r="AB32">
        <v>1.510267</v>
      </c>
      <c r="AC32">
        <v>88.750259</v>
      </c>
      <c r="AD32" s="1">
        <v>321</v>
      </c>
      <c r="AE32">
        <v>0</v>
      </c>
      <c r="AF32">
        <v>71</v>
      </c>
      <c r="AG32">
        <v>69</v>
      </c>
      <c r="AH32">
        <v>8.815512</v>
      </c>
      <c r="AI32">
        <v>64.8</v>
      </c>
      <c r="AJ32">
        <v>0</v>
      </c>
      <c r="AK32">
        <v>159</v>
      </c>
      <c r="AL32">
        <v>70624</v>
      </c>
      <c r="AM32">
        <v>0.80005674531623938</v>
      </c>
      <c r="AN32" t="s">
        <v>67</v>
      </c>
      <c r="AO32">
        <v>1476.175</v>
      </c>
      <c r="AP32" t="s">
        <v>656</v>
      </c>
      <c r="AQ32" t="s">
        <v>118</v>
      </c>
      <c r="AR32" t="s">
        <v>128</v>
      </c>
      <c r="AS32" t="s">
        <v>118</v>
      </c>
      <c r="AT32" t="s">
        <v>128</v>
      </c>
      <c r="AU32" t="s">
        <v>244</v>
      </c>
      <c r="AV32" t="s">
        <v>264</v>
      </c>
      <c r="AW32" t="s">
        <v>67</v>
      </c>
      <c r="AX32">
        <v>4546</v>
      </c>
      <c r="AY32" t="s">
        <v>474</v>
      </c>
      <c r="AZ32">
        <v>6</v>
      </c>
      <c r="BA32" t="s">
        <v>657</v>
      </c>
      <c r="BB32">
        <v>2</v>
      </c>
      <c r="BC32">
        <v>1</v>
      </c>
      <c r="BE32" t="s">
        <v>69</v>
      </c>
      <c r="BF32">
        <v>-1</v>
      </c>
      <c r="BG32" t="s">
        <v>425</v>
      </c>
      <c r="BI32" t="s">
        <v>118</v>
      </c>
      <c r="BJ32" t="s">
        <v>264</v>
      </c>
      <c r="BK32" t="s">
        <v>67</v>
      </c>
      <c r="BL32">
        <v>0.80005674531623938</v>
      </c>
      <c r="BM32">
        <v>4546</v>
      </c>
      <c r="BN32" t="s">
        <v>128</v>
      </c>
      <c r="BO32" t="s">
        <v>244</v>
      </c>
      <c r="BP32">
        <v>2</v>
      </c>
      <c r="BQ32">
        <v>1569.739</v>
      </c>
      <c r="BR32">
        <v>8.481523246794671E-3</v>
      </c>
      <c r="BS32">
        <v>0.49841344932223774</v>
      </c>
      <c r="BT32">
        <v>0.20449259399174002</v>
      </c>
      <c r="BU32">
        <v>11.231</v>
      </c>
      <c r="BV32">
        <v>0</v>
      </c>
      <c r="BW32">
        <v>4.5230449138359941</v>
      </c>
      <c r="BX32">
        <v>159</v>
      </c>
      <c r="BY32">
        <v>0</v>
      </c>
      <c r="BZ32">
        <v>71</v>
      </c>
    </row>
    <row r="33" spans="1:78" ht="16.5">
      <c r="A33" s="123" t="str">
        <f t="shared" si="1"/>
        <v>해성운수</v>
      </c>
      <c r="B33" s="124" t="str">
        <f t="shared" si="2"/>
        <v>김용호</v>
      </c>
      <c r="C33" s="125" t="str">
        <f t="shared" si="3"/>
        <v>D</v>
      </c>
      <c r="D33" s="126">
        <f t="shared" si="4"/>
        <v>0.84048132531669406</v>
      </c>
      <c r="E33" s="127">
        <f t="shared" si="5"/>
        <v>690</v>
      </c>
      <c r="F33" s="128" t="str">
        <f t="shared" si="6"/>
        <v>560</v>
      </c>
      <c r="G33" s="129" t="str">
        <f t="shared" si="7"/>
        <v>71바5818</v>
      </c>
      <c r="H33" s="130">
        <f t="shared" si="8"/>
        <v>2</v>
      </c>
      <c r="I33" s="131">
        <f t="shared" si="9"/>
        <v>1486.8690000000001</v>
      </c>
      <c r="J33" s="132">
        <f t="shared" si="10"/>
        <v>1.4290433828835819E-2</v>
      </c>
      <c r="K33" s="132">
        <f t="shared" si="11"/>
        <v>0.46720928740840417</v>
      </c>
      <c r="L33" s="132">
        <f t="shared" si="12"/>
        <v>0.11904209449521107</v>
      </c>
      <c r="M33" s="133">
        <f t="shared" si="13"/>
        <v>6.9489999999999998</v>
      </c>
      <c r="N33" s="134">
        <f t="shared" si="14"/>
        <v>0</v>
      </c>
      <c r="O33" s="134">
        <f t="shared" si="15"/>
        <v>0.47078794433134319</v>
      </c>
      <c r="P33" s="220">
        <f t="shared" si="16"/>
        <v>239</v>
      </c>
      <c r="Q33" s="221">
        <f t="shared" si="17"/>
        <v>0</v>
      </c>
      <c r="R33" s="221">
        <f t="shared" si="18"/>
        <v>7</v>
      </c>
      <c r="T33">
        <v>534</v>
      </c>
      <c r="U33">
        <v>690</v>
      </c>
      <c r="V33" t="s">
        <v>658</v>
      </c>
      <c r="W33">
        <v>1486.8689999999999</v>
      </c>
      <c r="X33">
        <v>682.03</v>
      </c>
      <c r="Y33">
        <v>2.1800000000000002</v>
      </c>
      <c r="Z33">
        <v>6.9489999999999998</v>
      </c>
      <c r="AA33">
        <v>169.556364</v>
      </c>
      <c r="AB33">
        <v>2.4230339999999999</v>
      </c>
      <c r="AC33">
        <v>79.218307999999993</v>
      </c>
      <c r="AD33" s="1">
        <v>177</v>
      </c>
      <c r="AE33">
        <v>0</v>
      </c>
      <c r="AF33">
        <v>7</v>
      </c>
      <c r="AG33">
        <v>60</v>
      </c>
      <c r="AH33">
        <v>8.7691719999999993</v>
      </c>
      <c r="AI33">
        <v>0</v>
      </c>
      <c r="AJ33">
        <v>0</v>
      </c>
      <c r="AK33">
        <v>239</v>
      </c>
      <c r="AL33">
        <v>61041</v>
      </c>
      <c r="AM33">
        <v>0.84048132531669406</v>
      </c>
      <c r="AN33" t="s">
        <v>67</v>
      </c>
      <c r="AO33">
        <v>1409.9960000000001</v>
      </c>
      <c r="AP33" t="s">
        <v>659</v>
      </c>
      <c r="AQ33" t="s">
        <v>118</v>
      </c>
      <c r="AR33" t="s">
        <v>123</v>
      </c>
      <c r="AS33" t="s">
        <v>118</v>
      </c>
      <c r="AT33" t="s">
        <v>123</v>
      </c>
      <c r="AU33" t="s">
        <v>227</v>
      </c>
      <c r="AV33" t="s">
        <v>658</v>
      </c>
      <c r="AW33" t="s">
        <v>67</v>
      </c>
      <c r="AX33">
        <v>690</v>
      </c>
      <c r="AY33" t="s">
        <v>469</v>
      </c>
      <c r="AZ33">
        <v>1</v>
      </c>
      <c r="BA33" t="s">
        <v>396</v>
      </c>
      <c r="BB33">
        <v>2</v>
      </c>
      <c r="BC33">
        <v>1</v>
      </c>
      <c r="BE33" t="s">
        <v>185</v>
      </c>
      <c r="BF33" t="s">
        <v>186</v>
      </c>
      <c r="BG33" s="5" t="s">
        <v>185</v>
      </c>
      <c r="BI33" t="s">
        <v>118</v>
      </c>
      <c r="BJ33" t="s">
        <v>658</v>
      </c>
      <c r="BK33" t="s">
        <v>67</v>
      </c>
      <c r="BL33">
        <v>0.84048132531669406</v>
      </c>
      <c r="BM33">
        <v>690</v>
      </c>
      <c r="BN33" t="s">
        <v>123</v>
      </c>
      <c r="BO33" t="s">
        <v>227</v>
      </c>
      <c r="BP33">
        <v>2</v>
      </c>
      <c r="BQ33">
        <v>1486.8690000000001</v>
      </c>
      <c r="BR33">
        <v>1.4290433828835819E-2</v>
      </c>
      <c r="BS33">
        <v>0.46720928740840417</v>
      </c>
      <c r="BT33">
        <v>0.11904209449521108</v>
      </c>
      <c r="BU33">
        <v>6.9489999999999998</v>
      </c>
      <c r="BV33">
        <v>0</v>
      </c>
      <c r="BW33">
        <v>0.47078794433134319</v>
      </c>
      <c r="BX33">
        <v>239</v>
      </c>
      <c r="BY33">
        <v>0</v>
      </c>
      <c r="BZ33">
        <v>7</v>
      </c>
    </row>
    <row r="34" spans="1:78" ht="16.5">
      <c r="A34" s="106" t="str">
        <f t="shared" si="1"/>
        <v>해성운수</v>
      </c>
      <c r="B34" s="107" t="str">
        <f t="shared" si="2"/>
        <v>김원민</v>
      </c>
      <c r="C34" s="108" t="str">
        <f t="shared" si="3"/>
        <v>F</v>
      </c>
      <c r="D34" s="109">
        <f t="shared" si="4"/>
        <v>0.75458879809058166</v>
      </c>
      <c r="E34" s="110">
        <f t="shared" si="5"/>
        <v>7820</v>
      </c>
      <c r="F34" s="111" t="str">
        <f t="shared" si="6"/>
        <v>579</v>
      </c>
      <c r="G34" s="112" t="str">
        <f t="shared" si="7"/>
        <v>71바5813</v>
      </c>
      <c r="H34" s="113">
        <f t="shared" si="8"/>
        <v>4</v>
      </c>
      <c r="I34" s="114">
        <f t="shared" si="9"/>
        <v>984.32799999999997</v>
      </c>
      <c r="J34" s="115">
        <f t="shared" si="10"/>
        <v>1.265133033569546E-2</v>
      </c>
      <c r="K34" s="115">
        <f t="shared" si="11"/>
        <v>0.48825770417964109</v>
      </c>
      <c r="L34" s="115">
        <f t="shared" si="12"/>
        <v>0.4825627229947741</v>
      </c>
      <c r="M34" s="116">
        <f t="shared" si="13"/>
        <v>5.9790000000000001</v>
      </c>
      <c r="N34" s="117">
        <f t="shared" si="14"/>
        <v>0.50796076104713062</v>
      </c>
      <c r="O34" s="117">
        <f t="shared" si="15"/>
        <v>1.1175136743036873</v>
      </c>
      <c r="P34" s="222">
        <f t="shared" si="16"/>
        <v>66</v>
      </c>
      <c r="Q34" s="223">
        <f t="shared" si="17"/>
        <v>5</v>
      </c>
      <c r="R34" s="223">
        <f t="shared" si="18"/>
        <v>11</v>
      </c>
      <c r="T34">
        <v>534</v>
      </c>
      <c r="U34">
        <v>7820</v>
      </c>
      <c r="V34" t="s">
        <v>435</v>
      </c>
      <c r="W34">
        <v>1027.9970000000001</v>
      </c>
      <c r="X34">
        <v>283.33</v>
      </c>
      <c r="Y34">
        <v>3.6280000000000001</v>
      </c>
      <c r="Z34">
        <v>5.9790000000000001</v>
      </c>
      <c r="AA34">
        <v>116.38942</v>
      </c>
      <c r="AB34">
        <v>1.4724809999999999</v>
      </c>
      <c r="AC34">
        <v>56.828031000000003</v>
      </c>
      <c r="AD34" s="1">
        <v>475</v>
      </c>
      <c r="AE34">
        <v>5</v>
      </c>
      <c r="AF34">
        <v>11</v>
      </c>
      <c r="AG34">
        <v>92</v>
      </c>
      <c r="AH34">
        <v>8.8323920000000005</v>
      </c>
      <c r="AI34">
        <v>139.80000000000001</v>
      </c>
      <c r="AJ34">
        <v>0</v>
      </c>
      <c r="AK34">
        <v>66</v>
      </c>
      <c r="AL34">
        <v>39333</v>
      </c>
      <c r="AM34">
        <v>0.75458879809058166</v>
      </c>
      <c r="AN34" t="s">
        <v>70</v>
      </c>
      <c r="AO34">
        <v>553.52</v>
      </c>
      <c r="AP34" t="s">
        <v>660</v>
      </c>
      <c r="AQ34" t="s">
        <v>118</v>
      </c>
      <c r="AR34" t="s">
        <v>127</v>
      </c>
      <c r="AS34" t="s">
        <v>118</v>
      </c>
      <c r="AT34" t="s">
        <v>127</v>
      </c>
      <c r="AU34" t="s">
        <v>238</v>
      </c>
      <c r="AV34" t="s">
        <v>435</v>
      </c>
      <c r="AW34" t="s">
        <v>70</v>
      </c>
      <c r="AX34">
        <v>7820</v>
      </c>
      <c r="AY34" t="s">
        <v>466</v>
      </c>
      <c r="AZ34">
        <v>3</v>
      </c>
      <c r="BA34" t="s">
        <v>375</v>
      </c>
      <c r="BB34">
        <v>4</v>
      </c>
      <c r="BC34">
        <v>1</v>
      </c>
      <c r="BE34" t="s">
        <v>70</v>
      </c>
      <c r="BF34">
        <v>0</v>
      </c>
      <c r="BG34" s="5" t="s">
        <v>337</v>
      </c>
      <c r="BI34" t="s">
        <v>118</v>
      </c>
      <c r="BJ34" t="s">
        <v>435</v>
      </c>
      <c r="BK34" t="s">
        <v>70</v>
      </c>
      <c r="BL34">
        <v>0.75458879809058166</v>
      </c>
      <c r="BM34">
        <v>7820</v>
      </c>
      <c r="BN34" t="s">
        <v>127</v>
      </c>
      <c r="BO34" t="s">
        <v>238</v>
      </c>
      <c r="BP34">
        <v>4</v>
      </c>
      <c r="BQ34">
        <v>984.32799999999997</v>
      </c>
      <c r="BR34">
        <v>1.265133033569546E-2</v>
      </c>
      <c r="BS34">
        <v>0.48825770417964109</v>
      </c>
      <c r="BT34">
        <v>0.46206360524398415</v>
      </c>
      <c r="BU34">
        <v>5.9790000000000001</v>
      </c>
      <c r="BV34">
        <v>0.50796076104713062</v>
      </c>
      <c r="BW34">
        <v>1.1175136743036873</v>
      </c>
      <c r="BX34">
        <v>66</v>
      </c>
      <c r="BY34">
        <v>5</v>
      </c>
      <c r="BZ34">
        <v>11</v>
      </c>
    </row>
    <row r="35" spans="1:78" ht="16.5">
      <c r="A35" s="123" t="str">
        <f t="shared" si="1"/>
        <v>해성운수</v>
      </c>
      <c r="B35" s="124" t="str">
        <f t="shared" si="2"/>
        <v>김유보</v>
      </c>
      <c r="C35" s="125" t="str">
        <f t="shared" si="3"/>
        <v>D</v>
      </c>
      <c r="D35" s="126">
        <f t="shared" si="4"/>
        <v>0.80035714285714299</v>
      </c>
      <c r="E35" s="127">
        <f t="shared" si="5"/>
        <v>5233</v>
      </c>
      <c r="F35" s="128" t="str">
        <f t="shared" si="6"/>
        <v>579</v>
      </c>
      <c r="G35" s="129" t="str">
        <f t="shared" si="7"/>
        <v>71바5797</v>
      </c>
      <c r="H35" s="130">
        <f t="shared" si="8"/>
        <v>1</v>
      </c>
      <c r="I35" s="131">
        <f t="shared" si="9"/>
        <v>1105.5519999999999</v>
      </c>
      <c r="J35" s="132">
        <f t="shared" si="10"/>
        <v>1.4755468252648611E-2</v>
      </c>
      <c r="K35" s="132">
        <f t="shared" si="11"/>
        <v>0.45408107727874591</v>
      </c>
      <c r="L35" s="132">
        <f t="shared" si="12"/>
        <v>0.56985107891804276</v>
      </c>
      <c r="M35" s="133">
        <f t="shared" si="13"/>
        <v>4.4109999999999996</v>
      </c>
      <c r="N35" s="134">
        <f t="shared" si="14"/>
        <v>0.81407296988291833</v>
      </c>
      <c r="O35" s="134">
        <f t="shared" si="15"/>
        <v>1.266335730928984</v>
      </c>
      <c r="P35" s="220">
        <f t="shared" si="16"/>
        <v>53</v>
      </c>
      <c r="Q35" s="221">
        <f t="shared" si="17"/>
        <v>9</v>
      </c>
      <c r="R35" s="221">
        <f t="shared" si="18"/>
        <v>23</v>
      </c>
      <c r="T35">
        <v>534</v>
      </c>
      <c r="U35">
        <v>5233</v>
      </c>
      <c r="V35" t="s">
        <v>525</v>
      </c>
      <c r="W35">
        <v>1128.587</v>
      </c>
      <c r="X35">
        <v>250.80099999999999</v>
      </c>
      <c r="Y35">
        <v>4.5</v>
      </c>
      <c r="Z35">
        <v>4.4109999999999996</v>
      </c>
      <c r="AA35">
        <v>117.864982</v>
      </c>
      <c r="AB35">
        <v>1.7391529999999999</v>
      </c>
      <c r="AC35">
        <v>53.520257999999998</v>
      </c>
      <c r="AD35" s="1">
        <v>630</v>
      </c>
      <c r="AE35">
        <v>9</v>
      </c>
      <c r="AF35">
        <v>23</v>
      </c>
      <c r="AG35">
        <v>83</v>
      </c>
      <c r="AH35">
        <v>9.5752520000000008</v>
      </c>
      <c r="AI35">
        <v>80.2</v>
      </c>
      <c r="AJ35">
        <v>0</v>
      </c>
      <c r="AK35">
        <v>53</v>
      </c>
      <c r="AL35">
        <v>19601</v>
      </c>
      <c r="AM35">
        <v>0.80035714285714299</v>
      </c>
      <c r="AN35" t="s">
        <v>67</v>
      </c>
      <c r="AO35">
        <v>1105.5519999999999</v>
      </c>
      <c r="AP35" t="s">
        <v>661</v>
      </c>
      <c r="AQ35" t="s">
        <v>118</v>
      </c>
      <c r="AR35" t="s">
        <v>127</v>
      </c>
      <c r="AS35" t="s">
        <v>118</v>
      </c>
      <c r="AT35" t="s">
        <v>127</v>
      </c>
      <c r="AU35" t="s">
        <v>518</v>
      </c>
      <c r="AV35" t="s">
        <v>525</v>
      </c>
      <c r="AW35" t="s">
        <v>67</v>
      </c>
      <c r="AX35">
        <v>5233</v>
      </c>
      <c r="AY35" t="s">
        <v>483</v>
      </c>
      <c r="AZ35">
        <v>4</v>
      </c>
      <c r="BA35" t="s">
        <v>563</v>
      </c>
      <c r="BB35">
        <v>1</v>
      </c>
      <c r="BC35">
        <v>1</v>
      </c>
      <c r="BE35" t="s">
        <v>69</v>
      </c>
      <c r="BF35">
        <v>-1</v>
      </c>
      <c r="BG35" t="s">
        <v>425</v>
      </c>
      <c r="BI35" t="s">
        <v>118</v>
      </c>
      <c r="BJ35" t="s">
        <v>525</v>
      </c>
      <c r="BK35" t="s">
        <v>67</v>
      </c>
      <c r="BL35">
        <v>0.80035714285714299</v>
      </c>
      <c r="BM35">
        <v>5233</v>
      </c>
      <c r="BN35" t="s">
        <v>127</v>
      </c>
      <c r="BO35" t="s">
        <v>518</v>
      </c>
      <c r="BP35">
        <v>1</v>
      </c>
      <c r="BQ35">
        <v>1105.5519999999999</v>
      </c>
      <c r="BR35">
        <v>1.4755468252648611E-2</v>
      </c>
      <c r="BS35">
        <v>0.45408107727874591</v>
      </c>
      <c r="BT35">
        <v>0.55822014607646553</v>
      </c>
      <c r="BU35">
        <v>4.4109999999999996</v>
      </c>
      <c r="BV35">
        <v>0.81407296988291833</v>
      </c>
      <c r="BW35">
        <v>1.266335730928984</v>
      </c>
      <c r="BX35">
        <v>53</v>
      </c>
      <c r="BY35">
        <v>9</v>
      </c>
      <c r="BZ35">
        <v>23</v>
      </c>
    </row>
    <row r="36" spans="1:78" ht="16.5">
      <c r="A36" s="106" t="str">
        <f t="shared" si="1"/>
        <v>해성운수</v>
      </c>
      <c r="B36" s="107" t="str">
        <f t="shared" si="2"/>
        <v>김종환</v>
      </c>
      <c r="C36" s="108" t="str">
        <f t="shared" si="3"/>
        <v>D</v>
      </c>
      <c r="D36" s="109">
        <f t="shared" si="4"/>
        <v>0.82454545454545447</v>
      </c>
      <c r="E36" s="110">
        <f t="shared" si="5"/>
        <v>3142</v>
      </c>
      <c r="F36" s="111" t="str">
        <f t="shared" si="6"/>
        <v>593</v>
      </c>
      <c r="G36" s="112" t="str">
        <f t="shared" si="7"/>
        <v>71바5779</v>
      </c>
      <c r="H36" s="113">
        <f t="shared" si="8"/>
        <v>1</v>
      </c>
      <c r="I36" s="114">
        <f t="shared" si="9"/>
        <v>1499.2929999999999</v>
      </c>
      <c r="J36" s="115">
        <f t="shared" si="10"/>
        <v>6.0668616219986882E-4</v>
      </c>
      <c r="K36" s="115">
        <f t="shared" si="11"/>
        <v>0.48427839829647312</v>
      </c>
      <c r="L36" s="115">
        <f t="shared" si="12"/>
        <v>4.4020748446100932E-2</v>
      </c>
      <c r="M36" s="116">
        <f t="shared" si="13"/>
        <v>9.6820000000000004</v>
      </c>
      <c r="N36" s="117">
        <f t="shared" si="14"/>
        <v>0</v>
      </c>
      <c r="O36" s="117">
        <f t="shared" si="15"/>
        <v>3.7350938075479578</v>
      </c>
      <c r="P36" s="222">
        <f t="shared" si="16"/>
        <v>118</v>
      </c>
      <c r="Q36" s="223">
        <f t="shared" si="17"/>
        <v>0</v>
      </c>
      <c r="R36" s="223">
        <f t="shared" si="18"/>
        <v>56</v>
      </c>
      <c r="T36">
        <v>534</v>
      </c>
      <c r="U36">
        <v>3142</v>
      </c>
      <c r="V36" t="s">
        <v>265</v>
      </c>
      <c r="W36">
        <v>1499.2929999999999</v>
      </c>
      <c r="X36">
        <v>826.53700000000003</v>
      </c>
      <c r="Y36">
        <v>1.8140000000000001</v>
      </c>
      <c r="Z36">
        <v>9.6820000000000004</v>
      </c>
      <c r="AA36">
        <v>152.904427</v>
      </c>
      <c r="AB36">
        <v>9.2765E-2</v>
      </c>
      <c r="AC36">
        <v>74.048310999999998</v>
      </c>
      <c r="AD36" s="1">
        <v>66</v>
      </c>
      <c r="AE36">
        <v>0</v>
      </c>
      <c r="AF36">
        <v>56</v>
      </c>
      <c r="AG36">
        <v>61</v>
      </c>
      <c r="AH36">
        <v>9.8054249999999996</v>
      </c>
      <c r="AI36">
        <v>0</v>
      </c>
      <c r="AJ36">
        <v>0</v>
      </c>
      <c r="AK36">
        <v>118</v>
      </c>
      <c r="AL36">
        <v>33177</v>
      </c>
      <c r="AM36">
        <v>0.82454545454545447</v>
      </c>
      <c r="AN36" t="s">
        <v>67</v>
      </c>
      <c r="AO36">
        <v>1499.2929999999999</v>
      </c>
      <c r="AP36" t="s">
        <v>662</v>
      </c>
      <c r="AQ36" t="s">
        <v>118</v>
      </c>
      <c r="AR36" t="s">
        <v>128</v>
      </c>
      <c r="AS36" t="s">
        <v>118</v>
      </c>
      <c r="AT36" t="s">
        <v>128</v>
      </c>
      <c r="AU36" t="s">
        <v>243</v>
      </c>
      <c r="AV36" t="s">
        <v>265</v>
      </c>
      <c r="AW36" t="s">
        <v>67</v>
      </c>
      <c r="AX36">
        <v>3142</v>
      </c>
      <c r="AY36" t="s">
        <v>474</v>
      </c>
      <c r="AZ36">
        <v>3</v>
      </c>
      <c r="BA36" t="s">
        <v>475</v>
      </c>
      <c r="BB36">
        <v>1</v>
      </c>
      <c r="BC36">
        <v>1</v>
      </c>
      <c r="BE36" t="s">
        <v>67</v>
      </c>
      <c r="BF36">
        <v>0</v>
      </c>
      <c r="BG36" s="5" t="s">
        <v>337</v>
      </c>
      <c r="BI36" t="s">
        <v>118</v>
      </c>
      <c r="BJ36" t="s">
        <v>265</v>
      </c>
      <c r="BK36" t="s">
        <v>67</v>
      </c>
      <c r="BL36">
        <v>0.82454545454545447</v>
      </c>
      <c r="BM36">
        <v>3142</v>
      </c>
      <c r="BN36" t="s">
        <v>128</v>
      </c>
      <c r="BO36" t="s">
        <v>243</v>
      </c>
      <c r="BP36">
        <v>1</v>
      </c>
      <c r="BQ36">
        <v>1499.2929999999999</v>
      </c>
      <c r="BR36">
        <v>6.0668616219986882E-4</v>
      </c>
      <c r="BS36">
        <v>0.48427839829647312</v>
      </c>
      <c r="BT36">
        <v>4.4020748446100932E-2</v>
      </c>
      <c r="BU36">
        <v>9.6820000000000004</v>
      </c>
      <c r="BV36">
        <v>0</v>
      </c>
      <c r="BW36">
        <v>3.7350938075479578</v>
      </c>
      <c r="BX36">
        <v>118</v>
      </c>
      <c r="BY36">
        <v>0</v>
      </c>
      <c r="BZ36">
        <v>56</v>
      </c>
    </row>
    <row r="37" spans="1:78" ht="16.5">
      <c r="A37" s="123" t="str">
        <f t="shared" si="1"/>
        <v>해성운수</v>
      </c>
      <c r="B37" s="124" t="str">
        <f t="shared" si="2"/>
        <v>김진영</v>
      </c>
      <c r="C37" s="125" t="str">
        <f t="shared" si="3"/>
        <v>D</v>
      </c>
      <c r="D37" s="126">
        <f t="shared" si="4"/>
        <v>0.80272948961180957</v>
      </c>
      <c r="E37" s="127">
        <f t="shared" si="5"/>
        <v>4709</v>
      </c>
      <c r="F37" s="128" t="str">
        <f t="shared" si="6"/>
        <v>560</v>
      </c>
      <c r="G37" s="129" t="str">
        <f t="shared" si="7"/>
        <v>71바5817</v>
      </c>
      <c r="H37" s="130">
        <f t="shared" si="8"/>
        <v>3</v>
      </c>
      <c r="I37" s="131">
        <f t="shared" si="9"/>
        <v>471.745</v>
      </c>
      <c r="J37" s="132">
        <f t="shared" si="10"/>
        <v>1.0475267677333569E-2</v>
      </c>
      <c r="K37" s="132">
        <f t="shared" si="11"/>
        <v>0.48607852101598165</v>
      </c>
      <c r="L37" s="132">
        <f t="shared" si="12"/>
        <v>0.1929008256579296</v>
      </c>
      <c r="M37" s="133">
        <f t="shared" si="13"/>
        <v>8.4459999999999997</v>
      </c>
      <c r="N37" s="134">
        <f t="shared" si="14"/>
        <v>1.483852505060997</v>
      </c>
      <c r="O37" s="134">
        <f t="shared" si="15"/>
        <v>8.0551993131882682</v>
      </c>
      <c r="P37" s="220">
        <f t="shared" si="16"/>
        <v>75</v>
      </c>
      <c r="Q37" s="221">
        <f t="shared" si="17"/>
        <v>7</v>
      </c>
      <c r="R37" s="221">
        <f t="shared" si="18"/>
        <v>38</v>
      </c>
      <c r="T37">
        <v>534</v>
      </c>
      <c r="U37">
        <v>4709</v>
      </c>
      <c r="V37" t="s">
        <v>663</v>
      </c>
      <c r="W37">
        <v>471.745</v>
      </c>
      <c r="X37">
        <v>227.28399999999999</v>
      </c>
      <c r="Y37">
        <v>2.0760000000000001</v>
      </c>
      <c r="Z37">
        <v>8.4459999999999997</v>
      </c>
      <c r="AA37">
        <v>51.469710999999997</v>
      </c>
      <c r="AB37">
        <v>0.53915900000000005</v>
      </c>
      <c r="AC37">
        <v>25.018321</v>
      </c>
      <c r="AD37" s="1">
        <v>91</v>
      </c>
      <c r="AE37">
        <v>7</v>
      </c>
      <c r="AF37">
        <v>38</v>
      </c>
      <c r="AG37">
        <v>78</v>
      </c>
      <c r="AH37">
        <v>9.1654870000000006</v>
      </c>
      <c r="AI37">
        <v>20.3</v>
      </c>
      <c r="AJ37">
        <v>0</v>
      </c>
      <c r="AK37">
        <v>75</v>
      </c>
      <c r="AL37">
        <v>16937</v>
      </c>
      <c r="AM37">
        <v>0.80272948961180957</v>
      </c>
      <c r="AN37" t="s">
        <v>67</v>
      </c>
      <c r="AO37">
        <v>256.98500000000001</v>
      </c>
      <c r="AP37" t="s">
        <v>664</v>
      </c>
      <c r="AQ37" t="s">
        <v>118</v>
      </c>
      <c r="AR37" t="s">
        <v>123</v>
      </c>
      <c r="AS37" t="s">
        <v>118</v>
      </c>
      <c r="AT37" t="s">
        <v>123</v>
      </c>
      <c r="AU37" t="s">
        <v>226</v>
      </c>
      <c r="AV37" t="s">
        <v>663</v>
      </c>
      <c r="AW37" t="s">
        <v>67</v>
      </c>
      <c r="AX37">
        <v>4709</v>
      </c>
      <c r="AY37" t="s">
        <v>469</v>
      </c>
      <c r="AZ37">
        <v>4</v>
      </c>
      <c r="BA37" t="s">
        <v>665</v>
      </c>
      <c r="BB37">
        <v>3</v>
      </c>
      <c r="BC37">
        <v>1</v>
      </c>
      <c r="BE37" t="s">
        <v>70</v>
      </c>
      <c r="BF37">
        <v>1</v>
      </c>
      <c r="BG37" t="s">
        <v>371</v>
      </c>
      <c r="BI37" t="s">
        <v>118</v>
      </c>
      <c r="BJ37" t="s">
        <v>663</v>
      </c>
      <c r="BK37" t="s">
        <v>67</v>
      </c>
      <c r="BL37">
        <v>0.80272948961180957</v>
      </c>
      <c r="BM37">
        <v>4709</v>
      </c>
      <c r="BN37" t="s">
        <v>123</v>
      </c>
      <c r="BO37" t="s">
        <v>226</v>
      </c>
      <c r="BP37">
        <v>3</v>
      </c>
      <c r="BQ37">
        <v>471.745</v>
      </c>
      <c r="BR37">
        <v>1.0475267677333569E-2</v>
      </c>
      <c r="BS37">
        <v>0.48607852101598165</v>
      </c>
      <c r="BT37">
        <v>0.1929008256579296</v>
      </c>
      <c r="BU37">
        <v>8.4459999999999997</v>
      </c>
      <c r="BV37">
        <v>1.483852505060997</v>
      </c>
      <c r="BW37">
        <v>8.0551993131882682</v>
      </c>
      <c r="BX37">
        <v>75</v>
      </c>
      <c r="BY37">
        <v>7</v>
      </c>
      <c r="BZ37">
        <v>38</v>
      </c>
    </row>
    <row r="38" spans="1:78" ht="16.5">
      <c r="A38" s="106" t="str">
        <f t="shared" si="1"/>
        <v>해성운수</v>
      </c>
      <c r="B38" s="107" t="str">
        <f t="shared" si="2"/>
        <v>김진우</v>
      </c>
      <c r="C38" s="108" t="str">
        <f t="shared" si="3"/>
        <v>B</v>
      </c>
      <c r="D38" s="109">
        <f t="shared" si="4"/>
        <v>0.92991499855434057</v>
      </c>
      <c r="E38" s="110">
        <f t="shared" si="5"/>
        <v>2195</v>
      </c>
      <c r="F38" s="111" t="str">
        <f t="shared" si="6"/>
        <v>24</v>
      </c>
      <c r="G38" s="112" t="str">
        <f t="shared" si="7"/>
        <v>70바3881</v>
      </c>
      <c r="H38" s="113">
        <f t="shared" si="8"/>
        <v>11</v>
      </c>
      <c r="I38" s="114">
        <f t="shared" si="9"/>
        <v>1890.91</v>
      </c>
      <c r="J38" s="115">
        <f t="shared" si="10"/>
        <v>9.149106327751344E-3</v>
      </c>
      <c r="K38" s="115">
        <f t="shared" si="11"/>
        <v>0.35260234518943817</v>
      </c>
      <c r="L38" s="115">
        <f t="shared" si="12"/>
        <v>0.20043259594586732</v>
      </c>
      <c r="M38" s="116">
        <f t="shared" si="13"/>
        <v>12.41</v>
      </c>
      <c r="N38" s="117">
        <f t="shared" si="14"/>
        <v>0.15865376987799523</v>
      </c>
      <c r="O38" s="117">
        <f t="shared" si="15"/>
        <v>19.408644515074752</v>
      </c>
      <c r="P38" s="222">
        <f t="shared" si="16"/>
        <v>5</v>
      </c>
      <c r="Q38" s="223">
        <f t="shared" si="17"/>
        <v>3</v>
      </c>
      <c r="R38" s="223">
        <f t="shared" si="18"/>
        <v>367</v>
      </c>
      <c r="T38">
        <v>534</v>
      </c>
      <c r="U38">
        <v>2195</v>
      </c>
      <c r="V38" t="s">
        <v>266</v>
      </c>
      <c r="W38">
        <v>1890.91</v>
      </c>
      <c r="X38">
        <v>856.09500000000003</v>
      </c>
      <c r="Y38">
        <v>2.2090000000000001</v>
      </c>
      <c r="Z38">
        <v>12.41</v>
      </c>
      <c r="AA38">
        <v>117.16051400000001</v>
      </c>
      <c r="AB38">
        <v>1.071914</v>
      </c>
      <c r="AC38">
        <v>41.311072000000003</v>
      </c>
      <c r="AD38" s="1">
        <v>379</v>
      </c>
      <c r="AE38">
        <v>3</v>
      </c>
      <c r="AF38">
        <v>367</v>
      </c>
      <c r="AG38">
        <v>84</v>
      </c>
      <c r="AH38">
        <v>16.139481</v>
      </c>
      <c r="AI38">
        <v>727.2</v>
      </c>
      <c r="AJ38">
        <v>5.6</v>
      </c>
      <c r="AK38">
        <v>5</v>
      </c>
      <c r="AL38">
        <v>834</v>
      </c>
      <c r="AM38">
        <v>0.92991499855434057</v>
      </c>
      <c r="AN38" t="s">
        <v>68</v>
      </c>
      <c r="AO38">
        <v>230.92400000000001</v>
      </c>
      <c r="AP38" t="s">
        <v>666</v>
      </c>
      <c r="AQ38" t="s">
        <v>118</v>
      </c>
      <c r="AR38" t="s">
        <v>119</v>
      </c>
      <c r="AS38" t="s">
        <v>118</v>
      </c>
      <c r="AT38" t="s">
        <v>119</v>
      </c>
      <c r="AU38" t="s">
        <v>208</v>
      </c>
      <c r="AV38" t="s">
        <v>266</v>
      </c>
      <c r="AW38" t="s">
        <v>68</v>
      </c>
      <c r="AX38">
        <v>2195</v>
      </c>
      <c r="AY38" t="s">
        <v>459</v>
      </c>
      <c r="AZ38">
        <v>3</v>
      </c>
      <c r="BA38" t="s">
        <v>342</v>
      </c>
      <c r="BB38">
        <v>11</v>
      </c>
      <c r="BC38">
        <v>1</v>
      </c>
      <c r="BE38" t="s">
        <v>66</v>
      </c>
      <c r="BF38">
        <v>-1</v>
      </c>
      <c r="BG38" s="5" t="s">
        <v>425</v>
      </c>
      <c r="BI38" t="s">
        <v>118</v>
      </c>
      <c r="BJ38" t="s">
        <v>266</v>
      </c>
      <c r="BK38" t="s">
        <v>68</v>
      </c>
      <c r="BL38">
        <v>0.92991499855434057</v>
      </c>
      <c r="BM38">
        <v>2195</v>
      </c>
      <c r="BN38" t="s">
        <v>119</v>
      </c>
      <c r="BO38" t="s">
        <v>208</v>
      </c>
      <c r="BP38">
        <v>11</v>
      </c>
      <c r="BQ38">
        <v>1890.91</v>
      </c>
      <c r="BR38">
        <v>9.149106327751344E-3</v>
      </c>
      <c r="BS38">
        <v>0.35260234518943817</v>
      </c>
      <c r="BT38">
        <v>0.20043259594586732</v>
      </c>
      <c r="BU38">
        <v>12.41</v>
      </c>
      <c r="BV38">
        <v>0.15865376987799523</v>
      </c>
      <c r="BW38">
        <v>19.408644515074752</v>
      </c>
      <c r="BX38">
        <v>5</v>
      </c>
      <c r="BY38">
        <v>3</v>
      </c>
      <c r="BZ38">
        <v>367</v>
      </c>
    </row>
    <row r="39" spans="1:78" ht="16.5">
      <c r="A39" s="123" t="str">
        <f t="shared" si="1"/>
        <v>해성운수</v>
      </c>
      <c r="B39" s="124" t="str">
        <f t="shared" si="2"/>
        <v>김태균</v>
      </c>
      <c r="C39" s="125" t="str">
        <f t="shared" si="3"/>
        <v>F</v>
      </c>
      <c r="D39" s="126">
        <f t="shared" si="4"/>
        <v>0.74086557349280757</v>
      </c>
      <c r="E39" s="127">
        <f t="shared" si="5"/>
        <v>8283</v>
      </c>
      <c r="F39" s="128" t="str">
        <f t="shared" si="6"/>
        <v>579</v>
      </c>
      <c r="G39" s="129" t="str">
        <f t="shared" si="7"/>
        <v>71바5777</v>
      </c>
      <c r="H39" s="130">
        <f t="shared" si="8"/>
        <v>3</v>
      </c>
      <c r="I39" s="131">
        <f t="shared" si="9"/>
        <v>2692.3209999999999</v>
      </c>
      <c r="J39" s="132">
        <f t="shared" si="10"/>
        <v>4.4872074832493787E-2</v>
      </c>
      <c r="K39" s="132">
        <f t="shared" si="11"/>
        <v>0.43493238847992244</v>
      </c>
      <c r="L39" s="132">
        <f t="shared" si="12"/>
        <v>0.46874054022532974</v>
      </c>
      <c r="M39" s="133">
        <f t="shared" si="13"/>
        <v>5.4039999999999999</v>
      </c>
      <c r="N39" s="134">
        <f t="shared" si="14"/>
        <v>0.59428277683084596</v>
      </c>
      <c r="O39" s="134">
        <f t="shared" si="15"/>
        <v>4.2342647849197776</v>
      </c>
      <c r="P39" s="220">
        <f t="shared" si="16"/>
        <v>77</v>
      </c>
      <c r="Q39" s="221">
        <f t="shared" si="17"/>
        <v>16</v>
      </c>
      <c r="R39" s="221">
        <f t="shared" si="18"/>
        <v>114</v>
      </c>
      <c r="T39">
        <v>534</v>
      </c>
      <c r="U39">
        <v>8283</v>
      </c>
      <c r="V39" t="s">
        <v>377</v>
      </c>
      <c r="W39">
        <v>2692.3209999999999</v>
      </c>
      <c r="X39">
        <v>639.38</v>
      </c>
      <c r="Y39">
        <v>4.2110000000000003</v>
      </c>
      <c r="Z39">
        <v>5.4039999999999999</v>
      </c>
      <c r="AA39">
        <v>262.42236500000001</v>
      </c>
      <c r="AB39">
        <v>11.775435999999999</v>
      </c>
      <c r="AC39">
        <v>114.135986</v>
      </c>
      <c r="AD39" s="1">
        <v>1262</v>
      </c>
      <c r="AE39">
        <v>16</v>
      </c>
      <c r="AF39">
        <v>114</v>
      </c>
      <c r="AG39">
        <v>84</v>
      </c>
      <c r="AH39">
        <v>10.259494999999999</v>
      </c>
      <c r="AI39">
        <v>678.8</v>
      </c>
      <c r="AJ39">
        <v>59.8</v>
      </c>
      <c r="AK39">
        <v>77</v>
      </c>
      <c r="AL39">
        <v>56739</v>
      </c>
      <c r="AM39">
        <v>0.74086557349280757</v>
      </c>
      <c r="AN39" t="s">
        <v>70</v>
      </c>
      <c r="AO39">
        <v>2339.433</v>
      </c>
      <c r="AP39" t="s">
        <v>667</v>
      </c>
      <c r="AQ39" t="s">
        <v>118</v>
      </c>
      <c r="AR39" t="s">
        <v>127</v>
      </c>
      <c r="AS39" t="s">
        <v>118</v>
      </c>
      <c r="AT39" t="s">
        <v>127</v>
      </c>
      <c r="AU39" t="s">
        <v>236</v>
      </c>
      <c r="AV39" t="s">
        <v>377</v>
      </c>
      <c r="AW39" t="s">
        <v>70</v>
      </c>
      <c r="AX39">
        <v>8283</v>
      </c>
      <c r="AY39" t="s">
        <v>466</v>
      </c>
      <c r="AZ39">
        <v>5</v>
      </c>
      <c r="BA39" t="s">
        <v>467</v>
      </c>
      <c r="BB39">
        <v>3</v>
      </c>
      <c r="BC39">
        <v>1</v>
      </c>
      <c r="BE39" t="s">
        <v>68</v>
      </c>
      <c r="BF39">
        <v>-3</v>
      </c>
      <c r="BG39" t="s">
        <v>425</v>
      </c>
      <c r="BI39" t="s">
        <v>118</v>
      </c>
      <c r="BJ39" t="s">
        <v>377</v>
      </c>
      <c r="BK39" t="s">
        <v>70</v>
      </c>
      <c r="BL39">
        <v>0.74086557349280757</v>
      </c>
      <c r="BM39">
        <v>8283</v>
      </c>
      <c r="BN39" t="s">
        <v>127</v>
      </c>
      <c r="BO39" t="s">
        <v>236</v>
      </c>
      <c r="BP39">
        <v>3</v>
      </c>
      <c r="BQ39">
        <v>2692.3209999999999</v>
      </c>
      <c r="BR39">
        <v>4.4872074832493787E-2</v>
      </c>
      <c r="BS39">
        <v>0.43493238847992244</v>
      </c>
      <c r="BT39">
        <v>0.46874054022532974</v>
      </c>
      <c r="BU39">
        <v>5.4039999999999999</v>
      </c>
      <c r="BV39">
        <v>0.59428277683084596</v>
      </c>
      <c r="BW39">
        <v>4.2342647849197776</v>
      </c>
      <c r="BX39">
        <v>77</v>
      </c>
      <c r="BY39">
        <v>16</v>
      </c>
      <c r="BZ39">
        <v>114</v>
      </c>
    </row>
    <row r="40" spans="1:78" ht="16.5">
      <c r="A40" s="106" t="str">
        <f t="shared" si="1"/>
        <v>해성운수</v>
      </c>
      <c r="B40" s="107" t="str">
        <f t="shared" si="2"/>
        <v>김학상</v>
      </c>
      <c r="C40" s="108" t="str">
        <f t="shared" si="3"/>
        <v>S</v>
      </c>
      <c r="D40" s="109">
        <f t="shared" si="4"/>
        <v>1.0071906445374907</v>
      </c>
      <c r="E40" s="110">
        <f t="shared" si="5"/>
        <v>3231</v>
      </c>
      <c r="F40" s="111" t="str">
        <f t="shared" si="6"/>
        <v>24</v>
      </c>
      <c r="G40" s="112" t="str">
        <f t="shared" si="7"/>
        <v>70바3881</v>
      </c>
      <c r="H40" s="113">
        <f t="shared" si="8"/>
        <v>2</v>
      </c>
      <c r="I40" s="114">
        <f t="shared" si="9"/>
        <v>797.38</v>
      </c>
      <c r="J40" s="115">
        <f t="shared" si="10"/>
        <v>1.8147164177349912E-3</v>
      </c>
      <c r="K40" s="115">
        <f t="shared" si="11"/>
        <v>0.38252600406379761</v>
      </c>
      <c r="L40" s="115">
        <f t="shared" si="12"/>
        <v>0.28468233464596554</v>
      </c>
      <c r="M40" s="116">
        <f t="shared" si="13"/>
        <v>13.993</v>
      </c>
      <c r="N40" s="117">
        <f t="shared" si="14"/>
        <v>0.25082144021670971</v>
      </c>
      <c r="O40" s="117">
        <f t="shared" si="15"/>
        <v>13.544357771702325</v>
      </c>
      <c r="P40" s="222">
        <f t="shared" si="16"/>
        <v>6</v>
      </c>
      <c r="Q40" s="223">
        <f t="shared" si="17"/>
        <v>2</v>
      </c>
      <c r="R40" s="223">
        <f t="shared" si="18"/>
        <v>108</v>
      </c>
      <c r="T40">
        <v>534</v>
      </c>
      <c r="U40">
        <v>3231</v>
      </c>
      <c r="V40" t="s">
        <v>267</v>
      </c>
      <c r="W40">
        <v>797.38</v>
      </c>
      <c r="X40">
        <v>333.22399999999999</v>
      </c>
      <c r="Y40">
        <v>2.3929999999999998</v>
      </c>
      <c r="Z40">
        <v>13.993</v>
      </c>
      <c r="AA40">
        <v>47.296646000000003</v>
      </c>
      <c r="AB40">
        <v>8.5830000000000004E-2</v>
      </c>
      <c r="AC40">
        <v>18.092196999999999</v>
      </c>
      <c r="AD40" s="1">
        <v>227</v>
      </c>
      <c r="AE40">
        <v>2</v>
      </c>
      <c r="AF40">
        <v>108</v>
      </c>
      <c r="AG40">
        <v>89</v>
      </c>
      <c r="AH40">
        <v>16.859123</v>
      </c>
      <c r="AI40">
        <v>413.2</v>
      </c>
      <c r="AJ40">
        <v>6.5</v>
      </c>
      <c r="AK40">
        <v>6</v>
      </c>
      <c r="AL40">
        <v>3753</v>
      </c>
      <c r="AM40">
        <v>1.0071906445374907</v>
      </c>
      <c r="AN40" t="s">
        <v>71</v>
      </c>
      <c r="AO40">
        <v>656.36099999999999</v>
      </c>
      <c r="AP40" t="s">
        <v>668</v>
      </c>
      <c r="AQ40" t="s">
        <v>118</v>
      </c>
      <c r="AR40" t="s">
        <v>119</v>
      </c>
      <c r="AS40" t="s">
        <v>118</v>
      </c>
      <c r="AT40" t="s">
        <v>119</v>
      </c>
      <c r="AU40" t="s">
        <v>208</v>
      </c>
      <c r="AV40" t="s">
        <v>267</v>
      </c>
      <c r="AW40" t="s">
        <v>71</v>
      </c>
      <c r="AX40">
        <v>3231</v>
      </c>
      <c r="AY40" t="s">
        <v>461</v>
      </c>
      <c r="AZ40">
        <v>19</v>
      </c>
      <c r="BA40" t="s">
        <v>581</v>
      </c>
      <c r="BB40">
        <v>2</v>
      </c>
      <c r="BC40">
        <v>1</v>
      </c>
      <c r="BE40" t="s">
        <v>71</v>
      </c>
      <c r="BF40">
        <v>0</v>
      </c>
      <c r="BG40" t="s">
        <v>337</v>
      </c>
      <c r="BI40" t="s">
        <v>118</v>
      </c>
      <c r="BJ40" t="s">
        <v>267</v>
      </c>
      <c r="BK40" t="s">
        <v>71</v>
      </c>
      <c r="BL40">
        <v>1.0071906445374907</v>
      </c>
      <c r="BM40">
        <v>3231</v>
      </c>
      <c r="BN40" t="s">
        <v>119</v>
      </c>
      <c r="BO40" t="s">
        <v>208</v>
      </c>
      <c r="BP40">
        <v>2</v>
      </c>
      <c r="BQ40">
        <v>797.38</v>
      </c>
      <c r="BR40">
        <v>1.8147164177349912E-3</v>
      </c>
      <c r="BS40">
        <v>0.38252600406379761</v>
      </c>
      <c r="BT40">
        <v>0.28468233464596554</v>
      </c>
      <c r="BU40">
        <v>13.993</v>
      </c>
      <c r="BV40">
        <v>0.25082144021670971</v>
      </c>
      <c r="BW40">
        <v>13.544357771702325</v>
      </c>
      <c r="BX40">
        <v>6</v>
      </c>
      <c r="BY40">
        <v>2</v>
      </c>
      <c r="BZ40">
        <v>108</v>
      </c>
    </row>
    <row r="41" spans="1:78" ht="16.5">
      <c r="A41" s="123" t="str">
        <f t="shared" si="1"/>
        <v>해성운수</v>
      </c>
      <c r="B41" s="124" t="str">
        <f t="shared" si="2"/>
        <v>김형재</v>
      </c>
      <c r="C41" s="125" t="str">
        <f t="shared" si="3"/>
        <v>F</v>
      </c>
      <c r="D41" s="126">
        <f t="shared" si="4"/>
        <v>0.72464820068635427</v>
      </c>
      <c r="E41" s="127">
        <f t="shared" si="5"/>
        <v>6521</v>
      </c>
      <c r="F41" s="128" t="str">
        <f t="shared" si="6"/>
        <v>579</v>
      </c>
      <c r="G41" s="129" t="str">
        <f t="shared" si="7"/>
        <v>71바5798</v>
      </c>
      <c r="H41" s="130">
        <f t="shared" si="8"/>
        <v>2</v>
      </c>
      <c r="I41" s="131">
        <f t="shared" si="9"/>
        <v>1675.1120000000001</v>
      </c>
      <c r="J41" s="132">
        <f t="shared" si="10"/>
        <v>6.1869837523503965E-3</v>
      </c>
      <c r="K41" s="132">
        <f t="shared" si="11"/>
        <v>0.53892069552392008</v>
      </c>
      <c r="L41" s="132">
        <f t="shared" si="12"/>
        <v>0.45370100626107385</v>
      </c>
      <c r="M41" s="133">
        <f t="shared" si="13"/>
        <v>6.0369999999999999</v>
      </c>
      <c r="N41" s="134">
        <f t="shared" si="14"/>
        <v>4.6564050642583901</v>
      </c>
      <c r="O41" s="134">
        <f t="shared" si="15"/>
        <v>2.5669925354244967</v>
      </c>
      <c r="P41" s="220">
        <f t="shared" si="16"/>
        <v>185</v>
      </c>
      <c r="Q41" s="221">
        <f t="shared" si="17"/>
        <v>78</v>
      </c>
      <c r="R41" s="221">
        <f t="shared" si="18"/>
        <v>43</v>
      </c>
      <c r="T41">
        <v>534</v>
      </c>
      <c r="U41">
        <v>6521</v>
      </c>
      <c r="V41" t="s">
        <v>411</v>
      </c>
      <c r="W41">
        <v>1675.191</v>
      </c>
      <c r="X41">
        <v>407.39400000000001</v>
      </c>
      <c r="Y41">
        <v>4.1120000000000001</v>
      </c>
      <c r="Z41">
        <v>6.0369999999999999</v>
      </c>
      <c r="AA41">
        <v>185.558593</v>
      </c>
      <c r="AB41">
        <v>1.148048</v>
      </c>
      <c r="AC41">
        <v>100.001366</v>
      </c>
      <c r="AD41" s="1">
        <v>760</v>
      </c>
      <c r="AE41">
        <v>78</v>
      </c>
      <c r="AF41">
        <v>43</v>
      </c>
      <c r="AG41">
        <v>84</v>
      </c>
      <c r="AH41">
        <v>9.0278270000000003</v>
      </c>
      <c r="AI41">
        <v>542.79999999999995</v>
      </c>
      <c r="AJ41">
        <v>0</v>
      </c>
      <c r="AK41">
        <v>185</v>
      </c>
      <c r="AL41">
        <v>69038</v>
      </c>
      <c r="AM41">
        <v>0.72464820068635427</v>
      </c>
      <c r="AN41" t="s">
        <v>70</v>
      </c>
      <c r="AO41">
        <v>1570.0170000000001</v>
      </c>
      <c r="AP41" t="s">
        <v>669</v>
      </c>
      <c r="AQ41" t="s">
        <v>118</v>
      </c>
      <c r="AR41" t="s">
        <v>127</v>
      </c>
      <c r="AS41" t="s">
        <v>118</v>
      </c>
      <c r="AT41" t="s">
        <v>127</v>
      </c>
      <c r="AU41" t="s">
        <v>237</v>
      </c>
      <c r="AV41" t="s">
        <v>411</v>
      </c>
      <c r="AW41" t="s">
        <v>70</v>
      </c>
      <c r="AX41">
        <v>6521</v>
      </c>
      <c r="AY41" t="s">
        <v>466</v>
      </c>
      <c r="AZ41">
        <v>8</v>
      </c>
      <c r="BA41" t="s">
        <v>670</v>
      </c>
      <c r="BB41">
        <v>2</v>
      </c>
      <c r="BC41">
        <v>1</v>
      </c>
      <c r="BE41" t="s">
        <v>70</v>
      </c>
      <c r="BF41">
        <v>0</v>
      </c>
      <c r="BG41" t="s">
        <v>337</v>
      </c>
      <c r="BI41" t="s">
        <v>118</v>
      </c>
      <c r="BJ41" t="s">
        <v>411</v>
      </c>
      <c r="BK41" t="s">
        <v>70</v>
      </c>
      <c r="BL41">
        <v>0.72464820068635427</v>
      </c>
      <c r="BM41">
        <v>6521</v>
      </c>
      <c r="BN41" t="s">
        <v>127</v>
      </c>
      <c r="BO41" t="s">
        <v>237</v>
      </c>
      <c r="BP41">
        <v>2</v>
      </c>
      <c r="BQ41">
        <v>1675.1120000000001</v>
      </c>
      <c r="BR41">
        <v>6.1869837523503965E-3</v>
      </c>
      <c r="BS41">
        <v>0.53892069552392008</v>
      </c>
      <c r="BT41">
        <v>0.45367961026533687</v>
      </c>
      <c r="BU41">
        <v>6.0369999999999999</v>
      </c>
      <c r="BV41">
        <v>4.6564050642583901</v>
      </c>
      <c r="BW41">
        <v>2.5669925354244967</v>
      </c>
      <c r="BX41">
        <v>185</v>
      </c>
      <c r="BY41">
        <v>78</v>
      </c>
      <c r="BZ41">
        <v>43</v>
      </c>
    </row>
    <row r="42" spans="1:78" ht="16.5">
      <c r="A42" s="106" t="str">
        <f t="shared" si="1"/>
        <v>해성운수</v>
      </c>
      <c r="B42" s="107" t="str">
        <f t="shared" si="2"/>
        <v>김환선</v>
      </c>
      <c r="C42" s="108" t="str">
        <f t="shared" si="3"/>
        <v>F</v>
      </c>
      <c r="D42" s="109">
        <f t="shared" si="4"/>
        <v>0.77086956521739136</v>
      </c>
      <c r="E42" s="110">
        <f t="shared" si="5"/>
        <v>5288</v>
      </c>
      <c r="F42" s="111" t="str">
        <f t="shared" si="6"/>
        <v>593</v>
      </c>
      <c r="G42" s="112" t="str">
        <f t="shared" si="7"/>
        <v>71바5782</v>
      </c>
      <c r="H42" s="113">
        <f t="shared" si="8"/>
        <v>1</v>
      </c>
      <c r="I42" s="114">
        <f t="shared" si="9"/>
        <v>1582.2349999999999</v>
      </c>
      <c r="J42" s="115">
        <f t="shared" si="10"/>
        <v>1.873191882826528E-3</v>
      </c>
      <c r="K42" s="115">
        <f t="shared" si="11"/>
        <v>0.50867026048325203</v>
      </c>
      <c r="L42" s="115">
        <f t="shared" si="12"/>
        <v>0.3621459517707547</v>
      </c>
      <c r="M42" s="116">
        <f t="shared" si="13"/>
        <v>14.282999999999999</v>
      </c>
      <c r="N42" s="117">
        <f t="shared" si="14"/>
        <v>0.25280694713490726</v>
      </c>
      <c r="O42" s="117">
        <f t="shared" si="15"/>
        <v>1.39043820924199</v>
      </c>
      <c r="P42" s="222">
        <f t="shared" si="16"/>
        <v>143</v>
      </c>
      <c r="Q42" s="223">
        <f t="shared" si="17"/>
        <v>4</v>
      </c>
      <c r="R42" s="223">
        <f t="shared" si="18"/>
        <v>22</v>
      </c>
      <c r="T42">
        <v>534</v>
      </c>
      <c r="U42">
        <v>5288</v>
      </c>
      <c r="V42" t="s">
        <v>268</v>
      </c>
      <c r="W42">
        <v>1582.2349999999999</v>
      </c>
      <c r="X42">
        <v>892.54100000000005</v>
      </c>
      <c r="Y42">
        <v>1.7729999999999999</v>
      </c>
      <c r="Z42">
        <v>14.282999999999999</v>
      </c>
      <c r="AA42">
        <v>161.917742</v>
      </c>
      <c r="AB42">
        <v>0.30330299999999999</v>
      </c>
      <c r="AC42">
        <v>82.362740000000002</v>
      </c>
      <c r="AD42" s="1">
        <v>573</v>
      </c>
      <c r="AE42">
        <v>4</v>
      </c>
      <c r="AF42">
        <v>22</v>
      </c>
      <c r="AG42">
        <v>65</v>
      </c>
      <c r="AH42">
        <v>9.7718439999999998</v>
      </c>
      <c r="AI42">
        <v>0</v>
      </c>
      <c r="AJ42">
        <v>0</v>
      </c>
      <c r="AK42">
        <v>143</v>
      </c>
      <c r="AL42">
        <v>38634</v>
      </c>
      <c r="AM42">
        <v>0.77086956521739136</v>
      </c>
      <c r="AN42" t="s">
        <v>70</v>
      </c>
      <c r="AO42">
        <v>1582.2349999999999</v>
      </c>
      <c r="AP42" t="s">
        <v>671</v>
      </c>
      <c r="AQ42" t="s">
        <v>118</v>
      </c>
      <c r="AR42" t="s">
        <v>128</v>
      </c>
      <c r="AS42" t="s">
        <v>118</v>
      </c>
      <c r="AT42" t="s">
        <v>128</v>
      </c>
      <c r="AU42" t="s">
        <v>244</v>
      </c>
      <c r="AV42" t="s">
        <v>268</v>
      </c>
      <c r="AW42" t="s">
        <v>70</v>
      </c>
      <c r="AX42">
        <v>5288</v>
      </c>
      <c r="AY42" t="s">
        <v>449</v>
      </c>
      <c r="AZ42">
        <v>3</v>
      </c>
      <c r="BA42" t="s">
        <v>450</v>
      </c>
      <c r="BB42">
        <v>1</v>
      </c>
      <c r="BC42">
        <v>1</v>
      </c>
      <c r="BE42" t="s">
        <v>70</v>
      </c>
      <c r="BF42">
        <v>0</v>
      </c>
      <c r="BG42" t="s">
        <v>337</v>
      </c>
      <c r="BI42" t="s">
        <v>118</v>
      </c>
      <c r="BJ42" t="s">
        <v>268</v>
      </c>
      <c r="BK42" t="s">
        <v>70</v>
      </c>
      <c r="BL42">
        <v>0.77086956521739136</v>
      </c>
      <c r="BM42">
        <v>5288</v>
      </c>
      <c r="BN42" t="s">
        <v>128</v>
      </c>
      <c r="BO42" t="s">
        <v>244</v>
      </c>
      <c r="BP42">
        <v>1</v>
      </c>
      <c r="BQ42">
        <v>1582.2349999999999</v>
      </c>
      <c r="BR42">
        <v>1.873191882826528E-3</v>
      </c>
      <c r="BS42">
        <v>0.50867026048325203</v>
      </c>
      <c r="BT42">
        <v>0.3621459517707547</v>
      </c>
      <c r="BU42">
        <v>14.282999999999999</v>
      </c>
      <c r="BV42">
        <v>0.25280694713490726</v>
      </c>
      <c r="BW42">
        <v>1.39043820924199</v>
      </c>
      <c r="BX42">
        <v>143</v>
      </c>
      <c r="BY42">
        <v>4</v>
      </c>
      <c r="BZ42">
        <v>22</v>
      </c>
    </row>
    <row r="43" spans="1:78" ht="16.5">
      <c r="A43" s="123" t="str">
        <f t="shared" si="1"/>
        <v>해성운수</v>
      </c>
      <c r="B43" s="124" t="str">
        <f t="shared" si="2"/>
        <v>김효덕</v>
      </c>
      <c r="C43" s="125" t="str">
        <f t="shared" si="3"/>
        <v>A</v>
      </c>
      <c r="D43" s="126">
        <f t="shared" si="4"/>
        <v>0.97738311998445959</v>
      </c>
      <c r="E43" s="127">
        <f t="shared" si="5"/>
        <v>6158</v>
      </c>
      <c r="F43" s="128" t="str">
        <f t="shared" si="6"/>
        <v>24</v>
      </c>
      <c r="G43" s="129" t="str">
        <f t="shared" si="7"/>
        <v>70바3859</v>
      </c>
      <c r="H43" s="130">
        <f t="shared" si="8"/>
        <v>4</v>
      </c>
      <c r="I43" s="131">
        <f t="shared" si="9"/>
        <v>1820.2399999999998</v>
      </c>
      <c r="J43" s="132">
        <f t="shared" si="10"/>
        <v>1.6342029234801204E-2</v>
      </c>
      <c r="K43" s="132">
        <f t="shared" si="11"/>
        <v>0.37446240386826091</v>
      </c>
      <c r="L43" s="132">
        <f t="shared" si="12"/>
        <v>0.23403507229815851</v>
      </c>
      <c r="M43" s="133">
        <f t="shared" si="13"/>
        <v>12.516</v>
      </c>
      <c r="N43" s="134">
        <f t="shared" si="14"/>
        <v>0.10987562079725752</v>
      </c>
      <c r="O43" s="134">
        <f t="shared" si="15"/>
        <v>8.5153606117874574</v>
      </c>
      <c r="P43" s="220">
        <f t="shared" si="16"/>
        <v>6</v>
      </c>
      <c r="Q43" s="221">
        <f t="shared" si="17"/>
        <v>2</v>
      </c>
      <c r="R43" s="221">
        <f t="shared" si="18"/>
        <v>155</v>
      </c>
      <c r="T43">
        <v>534</v>
      </c>
      <c r="U43">
        <v>6158</v>
      </c>
      <c r="V43" t="s">
        <v>269</v>
      </c>
      <c r="W43">
        <v>1820.24</v>
      </c>
      <c r="X43">
        <v>724.97500000000002</v>
      </c>
      <c r="Y43">
        <v>2.5110000000000001</v>
      </c>
      <c r="Z43">
        <v>12.516</v>
      </c>
      <c r="AA43">
        <v>115.991348</v>
      </c>
      <c r="AB43">
        <v>1.8955340000000001</v>
      </c>
      <c r="AC43">
        <v>43.434398999999999</v>
      </c>
      <c r="AD43" s="1">
        <v>426</v>
      </c>
      <c r="AE43">
        <v>2</v>
      </c>
      <c r="AF43">
        <v>155</v>
      </c>
      <c r="AG43">
        <v>81</v>
      </c>
      <c r="AH43">
        <v>15.692894000000001</v>
      </c>
      <c r="AI43">
        <v>822.1</v>
      </c>
      <c r="AJ43">
        <v>0</v>
      </c>
      <c r="AK43">
        <v>6</v>
      </c>
      <c r="AL43">
        <v>3585</v>
      </c>
      <c r="AM43">
        <v>0.97738311998445959</v>
      </c>
      <c r="AN43" t="s">
        <v>66</v>
      </c>
      <c r="AO43">
        <v>1473.7249999999999</v>
      </c>
      <c r="AP43" t="s">
        <v>672</v>
      </c>
      <c r="AQ43" t="s">
        <v>118</v>
      </c>
      <c r="AR43" t="s">
        <v>119</v>
      </c>
      <c r="AS43" t="s">
        <v>118</v>
      </c>
      <c r="AT43" t="s">
        <v>119</v>
      </c>
      <c r="AU43" t="s">
        <v>190</v>
      </c>
      <c r="AV43" t="s">
        <v>269</v>
      </c>
      <c r="AW43" t="s">
        <v>66</v>
      </c>
      <c r="AX43">
        <v>6158</v>
      </c>
      <c r="AY43" t="s">
        <v>464</v>
      </c>
      <c r="AZ43">
        <v>9</v>
      </c>
      <c r="BA43" t="s">
        <v>492</v>
      </c>
      <c r="BB43">
        <v>4</v>
      </c>
      <c r="BC43">
        <v>1</v>
      </c>
      <c r="BE43" t="s">
        <v>68</v>
      </c>
      <c r="BF43">
        <v>1</v>
      </c>
      <c r="BG43" s="5" t="s">
        <v>371</v>
      </c>
      <c r="BI43" t="s">
        <v>118</v>
      </c>
      <c r="BJ43" t="s">
        <v>269</v>
      </c>
      <c r="BK43" t="s">
        <v>66</v>
      </c>
      <c r="BL43">
        <v>0.97738311998445959</v>
      </c>
      <c r="BM43">
        <v>6158</v>
      </c>
      <c r="BN43" t="s">
        <v>119</v>
      </c>
      <c r="BO43" t="s">
        <v>190</v>
      </c>
      <c r="BP43">
        <v>4</v>
      </c>
      <c r="BQ43">
        <v>1820.2399999999998</v>
      </c>
      <c r="BR43">
        <v>1.6342029234801204E-2</v>
      </c>
      <c r="BS43">
        <v>0.37446240386826091</v>
      </c>
      <c r="BT43">
        <v>0.23403507229815848</v>
      </c>
      <c r="BU43">
        <v>12.516</v>
      </c>
      <c r="BV43">
        <v>0.10987562079725752</v>
      </c>
      <c r="BW43">
        <v>8.5153606117874574</v>
      </c>
      <c r="BX43">
        <v>6</v>
      </c>
      <c r="BY43">
        <v>2</v>
      </c>
      <c r="BZ43">
        <v>155</v>
      </c>
    </row>
    <row r="44" spans="1:78" ht="16.5">
      <c r="A44" s="106" t="str">
        <f t="shared" si="1"/>
        <v>해성운수</v>
      </c>
      <c r="B44" s="107" t="str">
        <f t="shared" si="2"/>
        <v>남형욱</v>
      </c>
      <c r="C44" s="108" t="str">
        <f t="shared" si="3"/>
        <v>C</v>
      </c>
      <c r="D44" s="109">
        <f t="shared" si="4"/>
        <v>0.86561403508771928</v>
      </c>
      <c r="E44" s="110">
        <f t="shared" si="5"/>
        <v>8610</v>
      </c>
      <c r="F44" s="111" t="str">
        <f t="shared" si="6"/>
        <v>568</v>
      </c>
      <c r="G44" s="112" t="str">
        <f t="shared" si="7"/>
        <v>71바7075</v>
      </c>
      <c r="H44" s="113">
        <f t="shared" si="8"/>
        <v>1</v>
      </c>
      <c r="I44" s="114">
        <f t="shared" si="9"/>
        <v>1409.527</v>
      </c>
      <c r="J44" s="115">
        <f t="shared" si="10"/>
        <v>1.0747124960264615E-2</v>
      </c>
      <c r="K44" s="115">
        <f t="shared" si="11"/>
        <v>0.42954022754907545</v>
      </c>
      <c r="L44" s="115">
        <f t="shared" si="12"/>
        <v>0.41077609722977992</v>
      </c>
      <c r="M44" s="116">
        <f t="shared" si="13"/>
        <v>3.802</v>
      </c>
      <c r="N44" s="117">
        <f t="shared" si="14"/>
        <v>0</v>
      </c>
      <c r="O44" s="117">
        <f t="shared" si="15"/>
        <v>0</v>
      </c>
      <c r="P44" s="222">
        <f t="shared" si="16"/>
        <v>97</v>
      </c>
      <c r="Q44" s="223">
        <f t="shared" si="17"/>
        <v>0</v>
      </c>
      <c r="R44" s="223">
        <f t="shared" si="18"/>
        <v>0</v>
      </c>
      <c r="T44">
        <v>534</v>
      </c>
      <c r="U44">
        <v>8610</v>
      </c>
      <c r="V44" t="s">
        <v>412</v>
      </c>
      <c r="W44">
        <v>1409.527</v>
      </c>
      <c r="X44">
        <v>285.661</v>
      </c>
      <c r="Y44">
        <v>4.9340000000000002</v>
      </c>
      <c r="Z44">
        <v>3.802</v>
      </c>
      <c r="AA44">
        <v>130.39384999999999</v>
      </c>
      <c r="AB44">
        <v>1.401359</v>
      </c>
      <c r="AC44">
        <v>56.009404000000004</v>
      </c>
      <c r="AD44" s="1">
        <v>579</v>
      </c>
      <c r="AE44">
        <v>0</v>
      </c>
      <c r="AF44">
        <v>0</v>
      </c>
      <c r="AG44">
        <v>64</v>
      </c>
      <c r="AH44">
        <v>10.809765000000001</v>
      </c>
      <c r="AI44">
        <v>30.3</v>
      </c>
      <c r="AJ44">
        <v>0</v>
      </c>
      <c r="AK44">
        <v>97</v>
      </c>
      <c r="AL44">
        <v>50177</v>
      </c>
      <c r="AM44">
        <v>0.86561403508771928</v>
      </c>
      <c r="AN44" t="s">
        <v>69</v>
      </c>
      <c r="AO44">
        <v>1409.527</v>
      </c>
      <c r="AP44" t="s">
        <v>673</v>
      </c>
      <c r="AQ44" t="s">
        <v>118</v>
      </c>
      <c r="AR44" t="s">
        <v>126</v>
      </c>
      <c r="AS44" t="s">
        <v>118</v>
      </c>
      <c r="AT44" t="s">
        <v>126</v>
      </c>
      <c r="AU44" t="s">
        <v>398</v>
      </c>
      <c r="AV44" t="s">
        <v>412</v>
      </c>
      <c r="AW44" t="s">
        <v>69</v>
      </c>
      <c r="AX44">
        <v>8610</v>
      </c>
      <c r="AY44" t="s">
        <v>674</v>
      </c>
      <c r="AZ44">
        <v>1</v>
      </c>
      <c r="BA44" t="s">
        <v>479</v>
      </c>
      <c r="BB44">
        <v>1</v>
      </c>
      <c r="BC44">
        <v>1</v>
      </c>
      <c r="BE44" t="s">
        <v>67</v>
      </c>
      <c r="BF44">
        <v>1</v>
      </c>
      <c r="BG44" s="5" t="s">
        <v>371</v>
      </c>
      <c r="BI44" t="s">
        <v>118</v>
      </c>
      <c r="BJ44" t="s">
        <v>412</v>
      </c>
      <c r="BK44" t="s">
        <v>69</v>
      </c>
      <c r="BL44">
        <v>0.86561403508771928</v>
      </c>
      <c r="BM44">
        <v>8610</v>
      </c>
      <c r="BN44" t="s">
        <v>126</v>
      </c>
      <c r="BO44" t="s">
        <v>398</v>
      </c>
      <c r="BP44">
        <v>1</v>
      </c>
      <c r="BQ44">
        <v>1409.527</v>
      </c>
      <c r="BR44">
        <v>1.0747124960264615E-2</v>
      </c>
      <c r="BS44">
        <v>0.42954022754907545</v>
      </c>
      <c r="BT44">
        <v>0.41077609722977992</v>
      </c>
      <c r="BU44">
        <v>3.802</v>
      </c>
      <c r="BV44">
        <v>0</v>
      </c>
      <c r="BW44">
        <v>0</v>
      </c>
      <c r="BX44">
        <v>97</v>
      </c>
      <c r="BY44">
        <v>0</v>
      </c>
      <c r="BZ44">
        <v>0</v>
      </c>
    </row>
    <row r="45" spans="1:78" ht="16.5">
      <c r="A45" s="123" t="str">
        <f t="shared" si="1"/>
        <v>해성운수</v>
      </c>
      <c r="B45" s="124" t="str">
        <f t="shared" si="2"/>
        <v>노동수</v>
      </c>
      <c r="C45" s="125" t="str">
        <f t="shared" si="3"/>
        <v>C</v>
      </c>
      <c r="D45" s="126">
        <f t="shared" si="4"/>
        <v>0.87835265522214523</v>
      </c>
      <c r="E45" s="127">
        <f t="shared" si="5"/>
        <v>2400</v>
      </c>
      <c r="F45" s="128" t="str">
        <f t="shared" si="6"/>
        <v>514-1</v>
      </c>
      <c r="G45" s="129" t="str">
        <f t="shared" si="7"/>
        <v>71바5760</v>
      </c>
      <c r="H45" s="130">
        <f t="shared" si="8"/>
        <v>3</v>
      </c>
      <c r="I45" s="131">
        <f t="shared" si="9"/>
        <v>1707.3389999999999</v>
      </c>
      <c r="J45" s="132">
        <f t="shared" si="10"/>
        <v>2.9296984569584742E-2</v>
      </c>
      <c r="K45" s="132">
        <f t="shared" si="11"/>
        <v>0.41205841360651307</v>
      </c>
      <c r="L45" s="132">
        <f t="shared" si="12"/>
        <v>6.2670623701561318E-2</v>
      </c>
      <c r="M45" s="133">
        <f t="shared" si="13"/>
        <v>10.211</v>
      </c>
      <c r="N45" s="134">
        <f t="shared" si="14"/>
        <v>5.8570676356599363E-2</v>
      </c>
      <c r="O45" s="134">
        <f t="shared" si="15"/>
        <v>4.2756593740317532</v>
      </c>
      <c r="P45" s="220">
        <f t="shared" si="16"/>
        <v>43</v>
      </c>
      <c r="Q45" s="221">
        <f t="shared" si="17"/>
        <v>1</v>
      </c>
      <c r="R45" s="221">
        <f t="shared" si="18"/>
        <v>73</v>
      </c>
      <c r="T45">
        <v>534</v>
      </c>
      <c r="U45">
        <v>2400</v>
      </c>
      <c r="V45" t="s">
        <v>270</v>
      </c>
      <c r="W45">
        <v>1707.3389999999999</v>
      </c>
      <c r="X45">
        <v>718.13900000000001</v>
      </c>
      <c r="Y45">
        <v>2.3769999999999998</v>
      </c>
      <c r="Z45">
        <v>10.211</v>
      </c>
      <c r="AA45">
        <v>139.84050099999999</v>
      </c>
      <c r="AB45">
        <v>4.0969049999999996</v>
      </c>
      <c r="AC45">
        <v>57.622455000000002</v>
      </c>
      <c r="AD45" s="1">
        <v>107</v>
      </c>
      <c r="AE45">
        <v>1</v>
      </c>
      <c r="AF45">
        <v>73</v>
      </c>
      <c r="AG45">
        <v>82</v>
      </c>
      <c r="AH45">
        <v>12.209187999999999</v>
      </c>
      <c r="AI45">
        <v>438.7</v>
      </c>
      <c r="AJ45">
        <v>6.5</v>
      </c>
      <c r="AK45">
        <v>43</v>
      </c>
      <c r="AL45">
        <v>20595</v>
      </c>
      <c r="AM45">
        <v>0.87835265522214523</v>
      </c>
      <c r="AN45" t="s">
        <v>69</v>
      </c>
      <c r="AO45">
        <v>1506.973</v>
      </c>
      <c r="AP45" t="s">
        <v>675</v>
      </c>
      <c r="AQ45" t="s">
        <v>118</v>
      </c>
      <c r="AR45" t="s">
        <v>120</v>
      </c>
      <c r="AS45" t="s">
        <v>118</v>
      </c>
      <c r="AT45" t="s">
        <v>120</v>
      </c>
      <c r="AU45" t="s">
        <v>215</v>
      </c>
      <c r="AV45" t="s">
        <v>270</v>
      </c>
      <c r="AW45" t="s">
        <v>69</v>
      </c>
      <c r="AX45">
        <v>2400</v>
      </c>
      <c r="AY45" t="s">
        <v>480</v>
      </c>
      <c r="AZ45">
        <v>2</v>
      </c>
      <c r="BA45" t="s">
        <v>482</v>
      </c>
      <c r="BB45">
        <v>3</v>
      </c>
      <c r="BC45">
        <v>1</v>
      </c>
      <c r="BE45" t="s">
        <v>68</v>
      </c>
      <c r="BF45">
        <v>-1</v>
      </c>
      <c r="BG45" t="s">
        <v>425</v>
      </c>
      <c r="BI45" t="s">
        <v>118</v>
      </c>
      <c r="BJ45" t="s">
        <v>270</v>
      </c>
      <c r="BK45" t="s">
        <v>69</v>
      </c>
      <c r="BL45">
        <v>0.87835265522214523</v>
      </c>
      <c r="BM45">
        <v>2400</v>
      </c>
      <c r="BN45" t="s">
        <v>120</v>
      </c>
      <c r="BO45" t="s">
        <v>215</v>
      </c>
      <c r="BP45">
        <v>3</v>
      </c>
      <c r="BQ45">
        <v>1707.3389999999999</v>
      </c>
      <c r="BR45">
        <v>2.9296984569584742E-2</v>
      </c>
      <c r="BS45">
        <v>0.41205841360651307</v>
      </c>
      <c r="BT45">
        <v>6.2670623701561318E-2</v>
      </c>
      <c r="BU45">
        <v>10.211</v>
      </c>
      <c r="BV45">
        <v>5.8570676356599363E-2</v>
      </c>
      <c r="BW45">
        <v>4.2756593740317532</v>
      </c>
      <c r="BX45">
        <v>43</v>
      </c>
      <c r="BY45">
        <v>1</v>
      </c>
      <c r="BZ45">
        <v>73</v>
      </c>
    </row>
    <row r="46" spans="1:78" ht="16.5">
      <c r="A46" s="106" t="str">
        <f t="shared" si="1"/>
        <v>해성운수</v>
      </c>
      <c r="B46" s="107" t="str">
        <f t="shared" si="2"/>
        <v>노창현</v>
      </c>
      <c r="C46" s="108" t="str">
        <f t="shared" si="3"/>
        <v>D</v>
      </c>
      <c r="D46" s="109">
        <f t="shared" si="4"/>
        <v>0.8327963545602578</v>
      </c>
      <c r="E46" s="110">
        <f t="shared" si="5"/>
        <v>6226</v>
      </c>
      <c r="F46" s="111" t="str">
        <f t="shared" si="6"/>
        <v>557</v>
      </c>
      <c r="G46" s="112" t="str">
        <f t="shared" si="7"/>
        <v>70바3892</v>
      </c>
      <c r="H46" s="113">
        <f t="shared" si="8"/>
        <v>4</v>
      </c>
      <c r="I46" s="114">
        <f t="shared" si="9"/>
        <v>1376.7979999999998</v>
      </c>
      <c r="J46" s="115">
        <f t="shared" si="10"/>
        <v>1.351317949663422E-2</v>
      </c>
      <c r="K46" s="115">
        <f t="shared" si="11"/>
        <v>0.57025309009089475</v>
      </c>
      <c r="L46" s="115">
        <f t="shared" si="12"/>
        <v>0.32466636354788436</v>
      </c>
      <c r="M46" s="116">
        <f t="shared" si="13"/>
        <v>11.617000000000001</v>
      </c>
      <c r="N46" s="117">
        <f t="shared" si="14"/>
        <v>2.7600272516374957</v>
      </c>
      <c r="O46" s="117">
        <f t="shared" si="15"/>
        <v>0.87158755314868286</v>
      </c>
      <c r="P46" s="222">
        <f t="shared" si="16"/>
        <v>288</v>
      </c>
      <c r="Q46" s="223">
        <f t="shared" si="17"/>
        <v>38</v>
      </c>
      <c r="R46" s="223">
        <f t="shared" si="18"/>
        <v>12</v>
      </c>
      <c r="T46">
        <v>534</v>
      </c>
      <c r="U46">
        <v>6226</v>
      </c>
      <c r="V46" t="s">
        <v>676</v>
      </c>
      <c r="W46">
        <v>1376.798</v>
      </c>
      <c r="X46">
        <v>404.2</v>
      </c>
      <c r="Y46">
        <v>3.4060000000000001</v>
      </c>
      <c r="Z46">
        <v>11.617000000000001</v>
      </c>
      <c r="AA46">
        <v>175.38359500000001</v>
      </c>
      <c r="AB46">
        <v>2.36999</v>
      </c>
      <c r="AC46">
        <v>100.013037</v>
      </c>
      <c r="AD46" s="1">
        <v>447</v>
      </c>
      <c r="AE46">
        <v>38</v>
      </c>
      <c r="AF46">
        <v>12</v>
      </c>
      <c r="AG46">
        <v>63</v>
      </c>
      <c r="AH46">
        <v>7.8502090000000004</v>
      </c>
      <c r="AI46">
        <v>4.8</v>
      </c>
      <c r="AJ46">
        <v>0</v>
      </c>
      <c r="AK46">
        <v>288</v>
      </c>
      <c r="AL46">
        <v>92529</v>
      </c>
      <c r="AM46">
        <v>0.8327963545602578</v>
      </c>
      <c r="AN46" t="s">
        <v>67</v>
      </c>
      <c r="AO46">
        <v>557.98299999999995</v>
      </c>
      <c r="AP46" t="s">
        <v>677</v>
      </c>
      <c r="AQ46" t="s">
        <v>118</v>
      </c>
      <c r="AR46" t="s">
        <v>122</v>
      </c>
      <c r="AS46" t="s">
        <v>118</v>
      </c>
      <c r="AT46" t="s">
        <v>122</v>
      </c>
      <c r="AU46" t="s">
        <v>223</v>
      </c>
      <c r="AV46" t="s">
        <v>676</v>
      </c>
      <c r="AW46" t="s">
        <v>67</v>
      </c>
      <c r="AX46">
        <v>6226</v>
      </c>
      <c r="AY46" t="s">
        <v>472</v>
      </c>
      <c r="AZ46">
        <v>2</v>
      </c>
      <c r="BA46" t="s">
        <v>678</v>
      </c>
      <c r="BB46">
        <v>4</v>
      </c>
      <c r="BC46">
        <v>1</v>
      </c>
      <c r="BE46" t="s">
        <v>185</v>
      </c>
      <c r="BF46" t="s">
        <v>186</v>
      </c>
      <c r="BG46" s="5" t="s">
        <v>185</v>
      </c>
      <c r="BI46" t="s">
        <v>118</v>
      </c>
      <c r="BJ46" t="s">
        <v>676</v>
      </c>
      <c r="BK46" t="s">
        <v>67</v>
      </c>
      <c r="BL46">
        <v>0.8327963545602578</v>
      </c>
      <c r="BM46">
        <v>6226</v>
      </c>
      <c r="BN46" t="s">
        <v>122</v>
      </c>
      <c r="BO46" t="s">
        <v>223</v>
      </c>
      <c r="BP46">
        <v>4</v>
      </c>
      <c r="BQ46">
        <v>1376.7979999999998</v>
      </c>
      <c r="BR46">
        <v>1.351317949663422E-2</v>
      </c>
      <c r="BS46">
        <v>0.57025309009089475</v>
      </c>
      <c r="BT46">
        <v>0.32466636354788431</v>
      </c>
      <c r="BU46">
        <v>11.617000000000001</v>
      </c>
      <c r="BV46">
        <v>2.7600272516374957</v>
      </c>
      <c r="BW46">
        <v>0.87158755314868286</v>
      </c>
      <c r="BX46">
        <v>288</v>
      </c>
      <c r="BY46">
        <v>38</v>
      </c>
      <c r="BZ46">
        <v>12</v>
      </c>
    </row>
    <row r="47" spans="1:78" ht="16.5">
      <c r="A47" s="123" t="str">
        <f t="shared" si="1"/>
        <v>해성운수</v>
      </c>
      <c r="B47" s="124" t="str">
        <f t="shared" si="2"/>
        <v>노희국</v>
      </c>
      <c r="C47" s="125" t="str">
        <f t="shared" si="3"/>
        <v>F</v>
      </c>
      <c r="D47" s="126">
        <f t="shared" si="4"/>
        <v>0.79751736723343691</v>
      </c>
      <c r="E47" s="127">
        <f t="shared" si="5"/>
        <v>711</v>
      </c>
      <c r="F47" s="128" t="str">
        <f t="shared" si="6"/>
        <v>24</v>
      </c>
      <c r="G47" s="129" t="str">
        <f t="shared" si="7"/>
        <v>70바3866</v>
      </c>
      <c r="H47" s="130">
        <f t="shared" si="8"/>
        <v>3</v>
      </c>
      <c r="I47" s="131">
        <f t="shared" si="9"/>
        <v>1841.3589999999999</v>
      </c>
      <c r="J47" s="132">
        <f t="shared" si="10"/>
        <v>4.9052612878435807E-3</v>
      </c>
      <c r="K47" s="132">
        <f t="shared" si="11"/>
        <v>0.46111509873301249</v>
      </c>
      <c r="L47" s="132">
        <f t="shared" si="12"/>
        <v>0.20582624029317478</v>
      </c>
      <c r="M47" s="133">
        <f t="shared" si="13"/>
        <v>15.404999999999999</v>
      </c>
      <c r="N47" s="134">
        <f t="shared" si="14"/>
        <v>2.6610780407297003</v>
      </c>
      <c r="O47" s="134">
        <f t="shared" si="15"/>
        <v>38.124016012086727</v>
      </c>
      <c r="P47" s="220">
        <f t="shared" si="16"/>
        <v>51</v>
      </c>
      <c r="Q47" s="221">
        <f t="shared" si="17"/>
        <v>49</v>
      </c>
      <c r="R47" s="221">
        <f t="shared" si="18"/>
        <v>702</v>
      </c>
      <c r="T47">
        <v>534</v>
      </c>
      <c r="U47">
        <v>711</v>
      </c>
      <c r="V47" t="s">
        <v>271</v>
      </c>
      <c r="W47">
        <v>1841.3589999999999</v>
      </c>
      <c r="X47">
        <v>1001.293</v>
      </c>
      <c r="Y47">
        <v>1.839</v>
      </c>
      <c r="Z47">
        <v>15.404999999999999</v>
      </c>
      <c r="AA47">
        <v>126.109694</v>
      </c>
      <c r="AB47">
        <v>0.61860099999999996</v>
      </c>
      <c r="AC47">
        <v>58.151083999999997</v>
      </c>
      <c r="AD47" s="1">
        <v>379</v>
      </c>
      <c r="AE47">
        <v>49</v>
      </c>
      <c r="AF47">
        <v>702</v>
      </c>
      <c r="AG47">
        <v>89</v>
      </c>
      <c r="AH47">
        <v>14.601248</v>
      </c>
      <c r="AI47">
        <v>1841.4</v>
      </c>
      <c r="AJ47">
        <v>7.4</v>
      </c>
      <c r="AK47">
        <v>51</v>
      </c>
      <c r="AL47">
        <v>44410</v>
      </c>
      <c r="AM47">
        <v>0.79751736723343691</v>
      </c>
      <c r="AN47" t="s">
        <v>70</v>
      </c>
      <c r="AO47">
        <v>1619.5139999999999</v>
      </c>
      <c r="AP47" t="s">
        <v>679</v>
      </c>
      <c r="AQ47" t="s">
        <v>118</v>
      </c>
      <c r="AR47" t="s">
        <v>119</v>
      </c>
      <c r="AS47" t="s">
        <v>118</v>
      </c>
      <c r="AT47" t="s">
        <v>119</v>
      </c>
      <c r="AU47" t="s">
        <v>198</v>
      </c>
      <c r="AV47" t="s">
        <v>271</v>
      </c>
      <c r="AW47" t="s">
        <v>70</v>
      </c>
      <c r="AX47">
        <v>711</v>
      </c>
      <c r="AY47" t="s">
        <v>680</v>
      </c>
      <c r="AZ47">
        <v>1</v>
      </c>
      <c r="BA47" t="s">
        <v>681</v>
      </c>
      <c r="BB47">
        <v>3</v>
      </c>
      <c r="BC47">
        <v>1</v>
      </c>
      <c r="BE47" t="s">
        <v>67</v>
      </c>
      <c r="BF47">
        <v>-1</v>
      </c>
      <c r="BG47" s="5" t="s">
        <v>425</v>
      </c>
      <c r="BI47" t="s">
        <v>118</v>
      </c>
      <c r="BJ47" t="s">
        <v>271</v>
      </c>
      <c r="BK47" t="s">
        <v>70</v>
      </c>
      <c r="BL47">
        <v>0.79751736723343691</v>
      </c>
      <c r="BM47">
        <v>711</v>
      </c>
      <c r="BN47" t="s">
        <v>119</v>
      </c>
      <c r="BO47" t="s">
        <v>198</v>
      </c>
      <c r="BP47">
        <v>3</v>
      </c>
      <c r="BQ47">
        <v>1841.3589999999999</v>
      </c>
      <c r="BR47">
        <v>4.9052612878435807E-3</v>
      </c>
      <c r="BS47">
        <v>0.46111509873301249</v>
      </c>
      <c r="BT47">
        <v>0.20582624029317478</v>
      </c>
      <c r="BU47">
        <v>15.404999999999999</v>
      </c>
      <c r="BV47">
        <v>2.6610780407297003</v>
      </c>
      <c r="BW47">
        <v>38.124016012086727</v>
      </c>
      <c r="BX47">
        <v>51</v>
      </c>
      <c r="BY47">
        <v>49</v>
      </c>
      <c r="BZ47">
        <v>702</v>
      </c>
    </row>
    <row r="48" spans="1:78" ht="16.5">
      <c r="A48" s="106" t="str">
        <f t="shared" si="1"/>
        <v>해성운수</v>
      </c>
      <c r="B48" s="107" t="str">
        <f t="shared" si="2"/>
        <v>문순례</v>
      </c>
      <c r="C48" s="108" t="str">
        <f t="shared" si="3"/>
        <v>A</v>
      </c>
      <c r="D48" s="109">
        <f t="shared" si="4"/>
        <v>0.9841392248305324</v>
      </c>
      <c r="E48" s="110">
        <f t="shared" si="5"/>
        <v>3674</v>
      </c>
      <c r="F48" s="111" t="str">
        <f t="shared" si="6"/>
        <v>560</v>
      </c>
      <c r="G48" s="112" t="str">
        <f t="shared" si="7"/>
        <v>71바5817</v>
      </c>
      <c r="H48" s="113">
        <f t="shared" si="8"/>
        <v>2</v>
      </c>
      <c r="I48" s="114">
        <f t="shared" si="9"/>
        <v>1448.9059999999999</v>
      </c>
      <c r="J48" s="115">
        <f t="shared" si="10"/>
        <v>2.0335261139632473E-2</v>
      </c>
      <c r="K48" s="115">
        <f t="shared" si="11"/>
        <v>0.33908147349850709</v>
      </c>
      <c r="L48" s="115">
        <f t="shared" si="12"/>
        <v>0.25398473054842757</v>
      </c>
      <c r="M48" s="116">
        <f t="shared" si="13"/>
        <v>4.351</v>
      </c>
      <c r="N48" s="117">
        <f t="shared" si="14"/>
        <v>0</v>
      </c>
      <c r="O48" s="117">
        <f t="shared" si="15"/>
        <v>1.3803517964588456</v>
      </c>
      <c r="P48" s="222">
        <f t="shared" si="16"/>
        <v>31</v>
      </c>
      <c r="Q48" s="223">
        <f t="shared" si="17"/>
        <v>0</v>
      </c>
      <c r="R48" s="223">
        <f t="shared" si="18"/>
        <v>20</v>
      </c>
      <c r="T48">
        <v>534</v>
      </c>
      <c r="U48">
        <v>3674</v>
      </c>
      <c r="V48" t="s">
        <v>272</v>
      </c>
      <c r="W48">
        <v>1448.9059999999999</v>
      </c>
      <c r="X48">
        <v>566.27599999999995</v>
      </c>
      <c r="Y48">
        <v>2.5590000000000002</v>
      </c>
      <c r="Z48">
        <v>4.351</v>
      </c>
      <c r="AA48">
        <v>135.4735</v>
      </c>
      <c r="AB48">
        <v>2.7548889999999999</v>
      </c>
      <c r="AC48">
        <v>45.936554000000001</v>
      </c>
      <c r="AD48" s="1">
        <v>368</v>
      </c>
      <c r="AE48">
        <v>0</v>
      </c>
      <c r="AF48">
        <v>20</v>
      </c>
      <c r="AG48">
        <v>62</v>
      </c>
      <c r="AH48">
        <v>10.695124</v>
      </c>
      <c r="AI48">
        <v>0</v>
      </c>
      <c r="AJ48">
        <v>0</v>
      </c>
      <c r="AK48">
        <v>31</v>
      </c>
      <c r="AL48">
        <v>11229</v>
      </c>
      <c r="AM48">
        <v>0.9841392248305324</v>
      </c>
      <c r="AN48" t="s">
        <v>66</v>
      </c>
      <c r="AO48">
        <v>1363.127</v>
      </c>
      <c r="AP48" t="s">
        <v>682</v>
      </c>
      <c r="AQ48" t="s">
        <v>118</v>
      </c>
      <c r="AR48" t="s">
        <v>123</v>
      </c>
      <c r="AS48" t="s">
        <v>118</v>
      </c>
      <c r="AT48" t="s">
        <v>123</v>
      </c>
      <c r="AU48" t="s">
        <v>226</v>
      </c>
      <c r="AV48" t="s">
        <v>272</v>
      </c>
      <c r="AW48" t="s">
        <v>66</v>
      </c>
      <c r="AX48">
        <v>3674</v>
      </c>
      <c r="AY48" t="s">
        <v>573</v>
      </c>
      <c r="AZ48">
        <v>1</v>
      </c>
      <c r="BA48" t="s">
        <v>574</v>
      </c>
      <c r="BB48">
        <v>2</v>
      </c>
      <c r="BC48">
        <v>1</v>
      </c>
      <c r="BE48" t="s">
        <v>66</v>
      </c>
      <c r="BF48">
        <v>0</v>
      </c>
      <c r="BG48" s="5" t="s">
        <v>337</v>
      </c>
      <c r="BI48" t="s">
        <v>118</v>
      </c>
      <c r="BJ48" t="s">
        <v>272</v>
      </c>
      <c r="BK48" t="s">
        <v>66</v>
      </c>
      <c r="BL48">
        <v>0.9841392248305324</v>
      </c>
      <c r="BM48">
        <v>3674</v>
      </c>
      <c r="BN48" t="s">
        <v>123</v>
      </c>
      <c r="BO48" t="s">
        <v>226</v>
      </c>
      <c r="BP48">
        <v>2</v>
      </c>
      <c r="BQ48">
        <v>1448.9059999999999</v>
      </c>
      <c r="BR48">
        <v>2.0335261139632473E-2</v>
      </c>
      <c r="BS48">
        <v>0.33908147349850709</v>
      </c>
      <c r="BT48">
        <v>0.25398473054842757</v>
      </c>
      <c r="BU48">
        <v>4.351</v>
      </c>
      <c r="BV48">
        <v>0</v>
      </c>
      <c r="BW48">
        <v>1.3803517964588456</v>
      </c>
      <c r="BX48">
        <v>31</v>
      </c>
      <c r="BY48">
        <v>0</v>
      </c>
      <c r="BZ48">
        <v>20</v>
      </c>
    </row>
    <row r="49" spans="1:78" ht="16.5">
      <c r="A49" s="123" t="str">
        <f t="shared" si="1"/>
        <v>해성운수</v>
      </c>
      <c r="B49" s="124" t="str">
        <f t="shared" si="2"/>
        <v>문연균</v>
      </c>
      <c r="C49" s="125" t="str">
        <f t="shared" si="3"/>
        <v>C</v>
      </c>
      <c r="D49" s="126">
        <f t="shared" si="4"/>
        <v>0.85801317942270772</v>
      </c>
      <c r="E49" s="127">
        <f t="shared" si="5"/>
        <v>9118</v>
      </c>
      <c r="F49" s="128" t="str">
        <f t="shared" si="6"/>
        <v>514-1</v>
      </c>
      <c r="G49" s="129" t="str">
        <f t="shared" si="7"/>
        <v>71바5788</v>
      </c>
      <c r="H49" s="130">
        <f t="shared" si="8"/>
        <v>2</v>
      </c>
      <c r="I49" s="131">
        <f t="shared" si="9"/>
        <v>1602.4939999999999</v>
      </c>
      <c r="J49" s="132">
        <f t="shared" si="10"/>
        <v>2.1124707790233271E-2</v>
      </c>
      <c r="K49" s="132">
        <f t="shared" si="11"/>
        <v>0.39072372745966311</v>
      </c>
      <c r="L49" s="132">
        <f t="shared" si="12"/>
        <v>0.22028163599988518</v>
      </c>
      <c r="M49" s="133">
        <f t="shared" si="13"/>
        <v>8.4719999999999995</v>
      </c>
      <c r="N49" s="134">
        <f t="shared" si="14"/>
        <v>0</v>
      </c>
      <c r="O49" s="134">
        <f t="shared" si="15"/>
        <v>12.168532300276944</v>
      </c>
      <c r="P49" s="220">
        <f t="shared" si="16"/>
        <v>24</v>
      </c>
      <c r="Q49" s="221">
        <f t="shared" si="17"/>
        <v>0</v>
      </c>
      <c r="R49" s="221">
        <f t="shared" si="18"/>
        <v>195</v>
      </c>
      <c r="T49">
        <v>534</v>
      </c>
      <c r="U49">
        <v>9118</v>
      </c>
      <c r="V49" t="s">
        <v>340</v>
      </c>
      <c r="W49">
        <v>1602.4939999999999</v>
      </c>
      <c r="X49">
        <v>648.11199999999997</v>
      </c>
      <c r="Y49">
        <v>2.4729999999999999</v>
      </c>
      <c r="Z49">
        <v>8.4719999999999995</v>
      </c>
      <c r="AA49">
        <v>127.796892</v>
      </c>
      <c r="AB49">
        <v>2.6996720000000001</v>
      </c>
      <c r="AC49">
        <v>49.933278000000001</v>
      </c>
      <c r="AD49" s="1">
        <v>353</v>
      </c>
      <c r="AE49">
        <v>0</v>
      </c>
      <c r="AF49">
        <v>195</v>
      </c>
      <c r="AG49">
        <v>74</v>
      </c>
      <c r="AH49">
        <v>12.539381000000001</v>
      </c>
      <c r="AI49">
        <v>47.4</v>
      </c>
      <c r="AJ49">
        <v>0</v>
      </c>
      <c r="AK49">
        <v>24</v>
      </c>
      <c r="AL49">
        <v>8987</v>
      </c>
      <c r="AM49">
        <v>0.85801317942270772</v>
      </c>
      <c r="AN49" t="s">
        <v>69</v>
      </c>
      <c r="AO49">
        <v>1400.1289999999999</v>
      </c>
      <c r="AP49" t="s">
        <v>683</v>
      </c>
      <c r="AQ49" t="s">
        <v>118</v>
      </c>
      <c r="AR49" t="s">
        <v>120</v>
      </c>
      <c r="AS49" t="s">
        <v>118</v>
      </c>
      <c r="AT49" t="s">
        <v>120</v>
      </c>
      <c r="AU49" t="s">
        <v>339</v>
      </c>
      <c r="AV49" t="s">
        <v>340</v>
      </c>
      <c r="AW49" t="s">
        <v>69</v>
      </c>
      <c r="AX49">
        <v>9118</v>
      </c>
      <c r="AY49" t="s">
        <v>480</v>
      </c>
      <c r="AZ49">
        <v>4</v>
      </c>
      <c r="BA49" t="s">
        <v>575</v>
      </c>
      <c r="BB49">
        <v>2</v>
      </c>
      <c r="BC49">
        <v>1</v>
      </c>
      <c r="BE49" t="s">
        <v>69</v>
      </c>
      <c r="BF49">
        <v>0</v>
      </c>
      <c r="BG49" t="s">
        <v>337</v>
      </c>
      <c r="BI49" t="s">
        <v>118</v>
      </c>
      <c r="BJ49" t="s">
        <v>340</v>
      </c>
      <c r="BK49" t="s">
        <v>69</v>
      </c>
      <c r="BL49">
        <v>0.85801317942270772</v>
      </c>
      <c r="BM49">
        <v>9118</v>
      </c>
      <c r="BN49" t="s">
        <v>120</v>
      </c>
      <c r="BO49" t="s">
        <v>339</v>
      </c>
      <c r="BP49">
        <v>2</v>
      </c>
      <c r="BQ49">
        <v>1602.4939999999999</v>
      </c>
      <c r="BR49">
        <v>2.1124707790233271E-2</v>
      </c>
      <c r="BS49">
        <v>0.39072372745966311</v>
      </c>
      <c r="BT49">
        <v>0.22028163599988518</v>
      </c>
      <c r="BU49">
        <v>8.4719999999999995</v>
      </c>
      <c r="BV49">
        <v>0</v>
      </c>
      <c r="BW49">
        <v>12.168532300276944</v>
      </c>
      <c r="BX49">
        <v>24</v>
      </c>
      <c r="BY49">
        <v>0</v>
      </c>
      <c r="BZ49">
        <v>195</v>
      </c>
    </row>
    <row r="50" spans="1:78" ht="16.5">
      <c r="A50" s="106" t="str">
        <f t="shared" si="1"/>
        <v>해성운수</v>
      </c>
      <c r="B50" s="107" t="str">
        <f t="shared" si="2"/>
        <v>문희선</v>
      </c>
      <c r="C50" s="108" t="str">
        <f t="shared" si="3"/>
        <v>B</v>
      </c>
      <c r="D50" s="109">
        <f t="shared" si="4"/>
        <v>0.94744186046511625</v>
      </c>
      <c r="E50" s="110">
        <f t="shared" si="5"/>
        <v>3137</v>
      </c>
      <c r="F50" s="111" t="str">
        <f t="shared" si="6"/>
        <v>564</v>
      </c>
      <c r="G50" s="112" t="str">
        <f t="shared" si="7"/>
        <v>71바7080</v>
      </c>
      <c r="H50" s="113">
        <f t="shared" si="8"/>
        <v>1</v>
      </c>
      <c r="I50" s="114">
        <f t="shared" si="9"/>
        <v>777.90200000000004</v>
      </c>
      <c r="J50" s="115">
        <f t="shared" si="10"/>
        <v>8.537202412439342E-3</v>
      </c>
      <c r="K50" s="115">
        <f t="shared" si="11"/>
        <v>0.3931813955098335</v>
      </c>
      <c r="L50" s="115">
        <f t="shared" si="12"/>
        <v>0.48720790022393562</v>
      </c>
      <c r="M50" s="116">
        <f t="shared" si="13"/>
        <v>1.6579999999999999</v>
      </c>
      <c r="N50" s="117">
        <f t="shared" si="14"/>
        <v>0</v>
      </c>
      <c r="O50" s="117">
        <f t="shared" si="15"/>
        <v>0.64275448578355621</v>
      </c>
      <c r="P50" s="222">
        <f t="shared" si="16"/>
        <v>9</v>
      </c>
      <c r="Q50" s="223">
        <f t="shared" si="17"/>
        <v>0</v>
      </c>
      <c r="R50" s="223">
        <f t="shared" si="18"/>
        <v>5</v>
      </c>
      <c r="T50">
        <v>534</v>
      </c>
      <c r="U50">
        <v>3137</v>
      </c>
      <c r="V50" t="s">
        <v>436</v>
      </c>
      <c r="W50">
        <v>777.90200000000004</v>
      </c>
      <c r="X50">
        <v>190.941</v>
      </c>
      <c r="Y50">
        <v>4.0739999999999998</v>
      </c>
      <c r="Z50">
        <v>1.6579999999999999</v>
      </c>
      <c r="AA50">
        <v>72.686926</v>
      </c>
      <c r="AB50">
        <v>0.62054299999999996</v>
      </c>
      <c r="AC50">
        <v>28.579146999999999</v>
      </c>
      <c r="AD50" s="1">
        <v>379</v>
      </c>
      <c r="AE50">
        <v>0</v>
      </c>
      <c r="AF50">
        <v>5</v>
      </c>
      <c r="AG50">
        <v>66</v>
      </c>
      <c r="AH50">
        <v>10.702089000000001</v>
      </c>
      <c r="AI50">
        <v>41.3</v>
      </c>
      <c r="AJ50">
        <v>0</v>
      </c>
      <c r="AK50">
        <v>9</v>
      </c>
      <c r="AL50">
        <v>6741</v>
      </c>
      <c r="AM50">
        <v>0.94744186046511625</v>
      </c>
      <c r="AN50" t="s">
        <v>68</v>
      </c>
      <c r="AO50">
        <v>777.90200000000004</v>
      </c>
      <c r="AP50" t="s">
        <v>684</v>
      </c>
      <c r="AQ50" t="s">
        <v>118</v>
      </c>
      <c r="AR50" t="s">
        <v>124</v>
      </c>
      <c r="AS50" t="s">
        <v>118</v>
      </c>
      <c r="AT50" t="s">
        <v>124</v>
      </c>
      <c r="AU50" t="s">
        <v>397</v>
      </c>
      <c r="AV50" t="s">
        <v>436</v>
      </c>
      <c r="AW50" t="s">
        <v>68</v>
      </c>
      <c r="AX50">
        <v>3137</v>
      </c>
      <c r="AY50" t="s">
        <v>685</v>
      </c>
      <c r="AZ50">
        <v>1</v>
      </c>
      <c r="BA50" t="s">
        <v>686</v>
      </c>
      <c r="BB50">
        <v>1</v>
      </c>
      <c r="BC50">
        <v>1</v>
      </c>
      <c r="BE50" t="s">
        <v>71</v>
      </c>
      <c r="BF50">
        <v>-2</v>
      </c>
      <c r="BG50" s="5" t="s">
        <v>425</v>
      </c>
      <c r="BI50" t="s">
        <v>118</v>
      </c>
      <c r="BJ50" t="s">
        <v>436</v>
      </c>
      <c r="BK50" t="s">
        <v>68</v>
      </c>
      <c r="BL50">
        <v>0.94744186046511625</v>
      </c>
      <c r="BM50">
        <v>3137</v>
      </c>
      <c r="BN50" t="s">
        <v>124</v>
      </c>
      <c r="BO50" t="s">
        <v>397</v>
      </c>
      <c r="BP50">
        <v>1</v>
      </c>
      <c r="BQ50">
        <v>777.90200000000004</v>
      </c>
      <c r="BR50">
        <v>8.537202412439342E-3</v>
      </c>
      <c r="BS50">
        <v>0.3931813955098335</v>
      </c>
      <c r="BT50">
        <v>0.48720790022393562</v>
      </c>
      <c r="BU50">
        <v>1.6579999999999999</v>
      </c>
      <c r="BV50">
        <v>0</v>
      </c>
      <c r="BW50">
        <v>0.64275448578355621</v>
      </c>
      <c r="BX50">
        <v>9</v>
      </c>
      <c r="BY50">
        <v>0</v>
      </c>
      <c r="BZ50">
        <v>5</v>
      </c>
    </row>
    <row r="51" spans="1:78" ht="16.5">
      <c r="A51" s="123" t="str">
        <f t="shared" si="1"/>
        <v>해성운수</v>
      </c>
      <c r="B51" s="124" t="str">
        <f t="shared" si="2"/>
        <v>박근우</v>
      </c>
      <c r="C51" s="125" t="str">
        <f t="shared" si="3"/>
        <v>C</v>
      </c>
      <c r="D51" s="126">
        <f t="shared" si="4"/>
        <v>0.87218753837396512</v>
      </c>
      <c r="E51" s="127">
        <f t="shared" si="5"/>
        <v>899</v>
      </c>
      <c r="F51" s="128" t="str">
        <f t="shared" si="6"/>
        <v>순환51</v>
      </c>
      <c r="G51" s="129" t="str">
        <f t="shared" si="7"/>
        <v>71바5769</v>
      </c>
      <c r="H51" s="130">
        <f t="shared" si="8"/>
        <v>2</v>
      </c>
      <c r="I51" s="131">
        <f t="shared" si="9"/>
        <v>1075.395</v>
      </c>
      <c r="J51" s="132">
        <f t="shared" si="10"/>
        <v>3.8381103096871032E-2</v>
      </c>
      <c r="K51" s="132">
        <f t="shared" si="11"/>
        <v>0.36914988088074552</v>
      </c>
      <c r="L51" s="132">
        <f t="shared" si="12"/>
        <v>0.2371221737129148</v>
      </c>
      <c r="M51" s="133">
        <f t="shared" si="13"/>
        <v>9.234</v>
      </c>
      <c r="N51" s="134">
        <f t="shared" si="14"/>
        <v>9.2989087730554823E-2</v>
      </c>
      <c r="O51" s="134">
        <f t="shared" si="15"/>
        <v>1.7667926668805416</v>
      </c>
      <c r="P51" s="220">
        <f t="shared" si="16"/>
        <v>19</v>
      </c>
      <c r="Q51" s="221">
        <f t="shared" si="17"/>
        <v>1</v>
      </c>
      <c r="R51" s="221">
        <f t="shared" si="18"/>
        <v>19</v>
      </c>
      <c r="T51">
        <v>534</v>
      </c>
      <c r="U51">
        <v>899</v>
      </c>
      <c r="V51" t="s">
        <v>528</v>
      </c>
      <c r="W51">
        <v>1075.395</v>
      </c>
      <c r="X51">
        <v>471.339</v>
      </c>
      <c r="Y51">
        <v>2.282</v>
      </c>
      <c r="Z51">
        <v>9.234</v>
      </c>
      <c r="AA51">
        <v>87.114379999999997</v>
      </c>
      <c r="AB51">
        <v>3.3435459999999999</v>
      </c>
      <c r="AC51">
        <v>32.158262999999998</v>
      </c>
      <c r="AD51" s="1">
        <v>255</v>
      </c>
      <c r="AE51">
        <v>1</v>
      </c>
      <c r="AF51">
        <v>19</v>
      </c>
      <c r="AG51">
        <v>66</v>
      </c>
      <c r="AH51">
        <v>12.344632000000001</v>
      </c>
      <c r="AI51">
        <v>9.1999999999999993</v>
      </c>
      <c r="AJ51">
        <v>0</v>
      </c>
      <c r="AK51">
        <v>19</v>
      </c>
      <c r="AL51">
        <v>2586</v>
      </c>
      <c r="AM51">
        <v>0.87218753837396512</v>
      </c>
      <c r="AN51" t="s">
        <v>69</v>
      </c>
      <c r="AO51">
        <v>985.36599999999999</v>
      </c>
      <c r="AP51" t="s">
        <v>687</v>
      </c>
      <c r="AQ51" t="s">
        <v>118</v>
      </c>
      <c r="AR51" t="s">
        <v>510</v>
      </c>
      <c r="AS51" t="s">
        <v>118</v>
      </c>
      <c r="AT51" t="s">
        <v>510</v>
      </c>
      <c r="AU51" t="s">
        <v>519</v>
      </c>
      <c r="AV51" t="s">
        <v>528</v>
      </c>
      <c r="AW51" t="s">
        <v>69</v>
      </c>
      <c r="AX51">
        <v>899</v>
      </c>
      <c r="AY51" t="s">
        <v>529</v>
      </c>
      <c r="AZ51">
        <v>1</v>
      </c>
      <c r="BA51" t="s">
        <v>530</v>
      </c>
      <c r="BB51">
        <v>2</v>
      </c>
      <c r="BC51">
        <v>1</v>
      </c>
      <c r="BE51" t="s">
        <v>69</v>
      </c>
      <c r="BF51">
        <v>0</v>
      </c>
      <c r="BG51" t="s">
        <v>337</v>
      </c>
      <c r="BI51" t="s">
        <v>118</v>
      </c>
      <c r="BJ51" t="s">
        <v>528</v>
      </c>
      <c r="BK51" t="s">
        <v>69</v>
      </c>
      <c r="BL51">
        <v>0.87218753837396512</v>
      </c>
      <c r="BM51">
        <v>899</v>
      </c>
      <c r="BN51" t="s">
        <v>510</v>
      </c>
      <c r="BO51" t="s">
        <v>519</v>
      </c>
      <c r="BP51">
        <v>2</v>
      </c>
      <c r="BQ51">
        <v>1075.395</v>
      </c>
      <c r="BR51">
        <v>3.8381103096871032E-2</v>
      </c>
      <c r="BS51">
        <v>0.36914988088074552</v>
      </c>
      <c r="BT51">
        <v>0.2371221737129148</v>
      </c>
      <c r="BU51">
        <v>9.234</v>
      </c>
      <c r="BV51">
        <v>9.2989087730554823E-2</v>
      </c>
      <c r="BW51">
        <v>1.7667926668805416</v>
      </c>
      <c r="BX51">
        <v>19</v>
      </c>
      <c r="BY51">
        <v>1</v>
      </c>
      <c r="BZ51">
        <v>19</v>
      </c>
    </row>
    <row r="52" spans="1:78" ht="16.5">
      <c r="A52" s="106" t="str">
        <f t="shared" si="1"/>
        <v>해성운수</v>
      </c>
      <c r="B52" s="107" t="str">
        <f t="shared" si="2"/>
        <v>박금수</v>
      </c>
      <c r="C52" s="108" t="str">
        <f t="shared" si="3"/>
        <v>F</v>
      </c>
      <c r="D52" s="109">
        <f t="shared" si="4"/>
        <v>0.74198171514848088</v>
      </c>
      <c r="E52" s="110">
        <f t="shared" si="5"/>
        <v>7991</v>
      </c>
      <c r="F52" s="111" t="str">
        <f t="shared" si="6"/>
        <v>579</v>
      </c>
      <c r="G52" s="112" t="str">
        <f t="shared" si="7"/>
        <v>71바5813</v>
      </c>
      <c r="H52" s="113">
        <f t="shared" si="8"/>
        <v>5</v>
      </c>
      <c r="I52" s="114">
        <f t="shared" si="9"/>
        <v>667.55</v>
      </c>
      <c r="J52" s="115">
        <f t="shared" si="10"/>
        <v>7.8198610320254283E-3</v>
      </c>
      <c r="K52" s="115">
        <f t="shared" si="11"/>
        <v>0.48579098815220551</v>
      </c>
      <c r="L52" s="115">
        <f t="shared" si="12"/>
        <v>0.41045614560707067</v>
      </c>
      <c r="M52" s="116">
        <f t="shared" si="13"/>
        <v>6.1470000000000002</v>
      </c>
      <c r="N52" s="117">
        <f t="shared" si="14"/>
        <v>0</v>
      </c>
      <c r="O52" s="117">
        <f t="shared" si="15"/>
        <v>2.3968242079245003</v>
      </c>
      <c r="P52" s="222">
        <f t="shared" si="16"/>
        <v>15</v>
      </c>
      <c r="Q52" s="223">
        <f t="shared" si="17"/>
        <v>0</v>
      </c>
      <c r="R52" s="223">
        <f t="shared" si="18"/>
        <v>16</v>
      </c>
      <c r="T52">
        <v>534</v>
      </c>
      <c r="U52">
        <v>7991</v>
      </c>
      <c r="V52" t="s">
        <v>378</v>
      </c>
      <c r="W52">
        <v>667.55</v>
      </c>
      <c r="X52">
        <v>160.322</v>
      </c>
      <c r="Y52">
        <v>4.1639999999999997</v>
      </c>
      <c r="Z52">
        <v>6.1470000000000002</v>
      </c>
      <c r="AA52">
        <v>63.477215000000001</v>
      </c>
      <c r="AB52">
        <v>0.49638300000000002</v>
      </c>
      <c r="AC52">
        <v>30.836659000000001</v>
      </c>
      <c r="AD52" s="1">
        <v>274</v>
      </c>
      <c r="AE52">
        <v>0</v>
      </c>
      <c r="AF52">
        <v>16</v>
      </c>
      <c r="AG52">
        <v>63</v>
      </c>
      <c r="AH52">
        <v>10.516370999999999</v>
      </c>
      <c r="AI52">
        <v>3.1</v>
      </c>
      <c r="AJ52">
        <v>0</v>
      </c>
      <c r="AK52">
        <v>15</v>
      </c>
      <c r="AL52">
        <v>19904</v>
      </c>
      <c r="AM52">
        <v>0.74198171514848088</v>
      </c>
      <c r="AN52" t="s">
        <v>70</v>
      </c>
      <c r="AO52">
        <v>305.75299999999999</v>
      </c>
      <c r="AP52" t="s">
        <v>688</v>
      </c>
      <c r="AQ52" t="s">
        <v>118</v>
      </c>
      <c r="AR52" t="s">
        <v>127</v>
      </c>
      <c r="AS52" t="s">
        <v>118</v>
      </c>
      <c r="AT52" t="s">
        <v>127</v>
      </c>
      <c r="AU52" t="s">
        <v>238</v>
      </c>
      <c r="AV52" t="s">
        <v>378</v>
      </c>
      <c r="AW52" t="s">
        <v>70</v>
      </c>
      <c r="AX52">
        <v>7991</v>
      </c>
      <c r="AY52" t="s">
        <v>466</v>
      </c>
      <c r="AZ52">
        <v>4</v>
      </c>
      <c r="BA52" t="s">
        <v>478</v>
      </c>
      <c r="BB52">
        <v>5</v>
      </c>
      <c r="BC52">
        <v>1</v>
      </c>
      <c r="BE52" t="s">
        <v>70</v>
      </c>
      <c r="BF52">
        <v>0</v>
      </c>
      <c r="BG52" t="s">
        <v>337</v>
      </c>
      <c r="BI52" t="s">
        <v>118</v>
      </c>
      <c r="BJ52" t="s">
        <v>378</v>
      </c>
      <c r="BK52" t="s">
        <v>70</v>
      </c>
      <c r="BL52">
        <v>0.74198171514848088</v>
      </c>
      <c r="BM52">
        <v>7991</v>
      </c>
      <c r="BN52" t="s">
        <v>127</v>
      </c>
      <c r="BO52" t="s">
        <v>238</v>
      </c>
      <c r="BP52">
        <v>5</v>
      </c>
      <c r="BQ52">
        <v>667.55</v>
      </c>
      <c r="BR52">
        <v>7.8198610320254283E-3</v>
      </c>
      <c r="BS52">
        <v>0.48579098815220551</v>
      </c>
      <c r="BT52">
        <v>0.41045614560707067</v>
      </c>
      <c r="BU52">
        <v>6.1470000000000002</v>
      </c>
      <c r="BV52">
        <v>0</v>
      </c>
      <c r="BW52">
        <v>2.3968242079245003</v>
      </c>
      <c r="BX52">
        <v>15</v>
      </c>
      <c r="BY52">
        <v>0</v>
      </c>
      <c r="BZ52">
        <v>16</v>
      </c>
    </row>
    <row r="53" spans="1:78" ht="16.5">
      <c r="A53" s="123" t="str">
        <f t="shared" si="1"/>
        <v>해성운수</v>
      </c>
      <c r="B53" s="124" t="str">
        <f t="shared" si="2"/>
        <v>박성원</v>
      </c>
      <c r="C53" s="125" t="str">
        <f t="shared" si="3"/>
        <v>B</v>
      </c>
      <c r="D53" s="126">
        <f t="shared" si="4"/>
        <v>0.90589285714285728</v>
      </c>
      <c r="E53" s="127">
        <f t="shared" si="5"/>
        <v>15</v>
      </c>
      <c r="F53" s="128" t="str">
        <f t="shared" si="6"/>
        <v>579</v>
      </c>
      <c r="G53" s="129" t="str">
        <f t="shared" si="7"/>
        <v>71바5797</v>
      </c>
      <c r="H53" s="130">
        <f t="shared" si="8"/>
        <v>1</v>
      </c>
      <c r="I53" s="131">
        <f t="shared" si="9"/>
        <v>634.58000000000004</v>
      </c>
      <c r="J53" s="132">
        <f t="shared" si="10"/>
        <v>1.2298065565155796E-2</v>
      </c>
      <c r="K53" s="132">
        <f t="shared" si="11"/>
        <v>0.45550147824457321</v>
      </c>
      <c r="L53" s="132">
        <f t="shared" si="12"/>
        <v>0.38923382394654732</v>
      </c>
      <c r="M53" s="133">
        <f t="shared" si="13"/>
        <v>3.7210000000000001</v>
      </c>
      <c r="N53" s="134">
        <f t="shared" si="14"/>
        <v>0.31516908821582779</v>
      </c>
      <c r="O53" s="134">
        <f t="shared" si="15"/>
        <v>0.63033817643165557</v>
      </c>
      <c r="P53" s="220">
        <f t="shared" si="16"/>
        <v>24</v>
      </c>
      <c r="Q53" s="221">
        <f t="shared" si="17"/>
        <v>2</v>
      </c>
      <c r="R53" s="221">
        <f t="shared" si="18"/>
        <v>4</v>
      </c>
      <c r="T53">
        <v>534</v>
      </c>
      <c r="U53">
        <v>15</v>
      </c>
      <c r="V53" t="s">
        <v>531</v>
      </c>
      <c r="W53">
        <v>634.58000000000004</v>
      </c>
      <c r="X53">
        <v>125.084</v>
      </c>
      <c r="Y53">
        <v>5.0730000000000004</v>
      </c>
      <c r="Z53">
        <v>3.7210000000000001</v>
      </c>
      <c r="AA53">
        <v>62.542763000000001</v>
      </c>
      <c r="AB53">
        <v>0.76915500000000003</v>
      </c>
      <c r="AC53">
        <v>28.488320999999999</v>
      </c>
      <c r="AD53" s="1">
        <v>247</v>
      </c>
      <c r="AE53">
        <v>2</v>
      </c>
      <c r="AF53">
        <v>4</v>
      </c>
      <c r="AG53">
        <v>75</v>
      </c>
      <c r="AH53">
        <v>10.146337000000001</v>
      </c>
      <c r="AI53">
        <v>21.6</v>
      </c>
      <c r="AJ53">
        <v>0</v>
      </c>
      <c r="AK53">
        <v>24</v>
      </c>
      <c r="AL53">
        <v>12298</v>
      </c>
      <c r="AM53">
        <v>0.90589285714285728</v>
      </c>
      <c r="AN53" t="s">
        <v>68</v>
      </c>
      <c r="AO53">
        <v>634.58000000000004</v>
      </c>
      <c r="AP53" t="s">
        <v>689</v>
      </c>
      <c r="AQ53" t="s">
        <v>118</v>
      </c>
      <c r="AR53" t="s">
        <v>127</v>
      </c>
      <c r="AS53" t="s">
        <v>118</v>
      </c>
      <c r="AT53" t="s">
        <v>127</v>
      </c>
      <c r="AU53" t="s">
        <v>518</v>
      </c>
      <c r="AV53" t="s">
        <v>531</v>
      </c>
      <c r="AW53" t="s">
        <v>68</v>
      </c>
      <c r="AX53">
        <v>15</v>
      </c>
      <c r="AY53" t="s">
        <v>460</v>
      </c>
      <c r="AZ53">
        <v>2</v>
      </c>
      <c r="BA53" t="s">
        <v>690</v>
      </c>
      <c r="BB53">
        <v>1</v>
      </c>
      <c r="BC53">
        <v>1</v>
      </c>
      <c r="BE53" t="s">
        <v>71</v>
      </c>
      <c r="BF53">
        <v>-2</v>
      </c>
      <c r="BG53" t="s">
        <v>425</v>
      </c>
      <c r="BI53" t="s">
        <v>118</v>
      </c>
      <c r="BJ53" t="s">
        <v>531</v>
      </c>
      <c r="BK53" t="s">
        <v>68</v>
      </c>
      <c r="BL53">
        <v>0.90589285714285728</v>
      </c>
      <c r="BM53">
        <v>15</v>
      </c>
      <c r="BN53" t="s">
        <v>127</v>
      </c>
      <c r="BO53" t="s">
        <v>518</v>
      </c>
      <c r="BP53">
        <v>1</v>
      </c>
      <c r="BQ53">
        <v>634.58000000000004</v>
      </c>
      <c r="BR53">
        <v>1.2298065565155796E-2</v>
      </c>
      <c r="BS53">
        <v>0.45550147824457321</v>
      </c>
      <c r="BT53">
        <v>0.38923382394654732</v>
      </c>
      <c r="BU53">
        <v>3.7210000000000001</v>
      </c>
      <c r="BV53">
        <v>0.31516908821582779</v>
      </c>
      <c r="BW53">
        <v>0.63033817643165557</v>
      </c>
      <c r="BX53">
        <v>24</v>
      </c>
      <c r="BY53">
        <v>2</v>
      </c>
      <c r="BZ53">
        <v>4</v>
      </c>
    </row>
    <row r="54" spans="1:78" ht="16.5">
      <c r="A54" s="106" t="str">
        <f t="shared" si="1"/>
        <v>해성운수</v>
      </c>
      <c r="B54" s="107" t="str">
        <f t="shared" si="2"/>
        <v>박승욱</v>
      </c>
      <c r="C54" s="108" t="str">
        <f t="shared" si="3"/>
        <v>B</v>
      </c>
      <c r="D54" s="109">
        <f t="shared" si="4"/>
        <v>0.94630311226850361</v>
      </c>
      <c r="E54" s="110">
        <f t="shared" si="5"/>
        <v>6667</v>
      </c>
      <c r="F54" s="111" t="str">
        <f t="shared" si="6"/>
        <v>24</v>
      </c>
      <c r="G54" s="112" t="str">
        <f t="shared" si="7"/>
        <v>70바3879</v>
      </c>
      <c r="H54" s="113">
        <f t="shared" si="8"/>
        <v>2</v>
      </c>
      <c r="I54" s="114">
        <f t="shared" si="9"/>
        <v>1623.1890000000001</v>
      </c>
      <c r="J54" s="115">
        <f t="shared" si="10"/>
        <v>4.8664841879670108E-3</v>
      </c>
      <c r="K54" s="115">
        <f t="shared" si="11"/>
        <v>0.47312115894681878</v>
      </c>
      <c r="L54" s="115">
        <f t="shared" si="12"/>
        <v>0.24950883723337208</v>
      </c>
      <c r="M54" s="116">
        <f t="shared" si="13"/>
        <v>13.129</v>
      </c>
      <c r="N54" s="117">
        <f t="shared" si="14"/>
        <v>0.43124984213175421</v>
      </c>
      <c r="O54" s="117">
        <f t="shared" si="15"/>
        <v>3.141963135531352</v>
      </c>
      <c r="P54" s="222">
        <f t="shared" si="16"/>
        <v>69</v>
      </c>
      <c r="Q54" s="223">
        <f t="shared" si="17"/>
        <v>7</v>
      </c>
      <c r="R54" s="223">
        <f t="shared" si="18"/>
        <v>51</v>
      </c>
      <c r="T54">
        <v>534</v>
      </c>
      <c r="U54">
        <v>6667</v>
      </c>
      <c r="V54" t="s">
        <v>273</v>
      </c>
      <c r="W54">
        <v>1623.1890000000001</v>
      </c>
      <c r="X54">
        <v>715.23900000000003</v>
      </c>
      <c r="Y54">
        <v>2.2690000000000001</v>
      </c>
      <c r="Z54">
        <v>13.129</v>
      </c>
      <c r="AA54">
        <v>123.062765</v>
      </c>
      <c r="AB54">
        <v>0.59888300000000005</v>
      </c>
      <c r="AC54">
        <v>58.223598000000003</v>
      </c>
      <c r="AD54" s="1">
        <v>405</v>
      </c>
      <c r="AE54">
        <v>7</v>
      </c>
      <c r="AF54">
        <v>51</v>
      </c>
      <c r="AG54">
        <v>77</v>
      </c>
      <c r="AH54">
        <v>13.189927000000001</v>
      </c>
      <c r="AI54">
        <v>869</v>
      </c>
      <c r="AJ54">
        <v>0</v>
      </c>
      <c r="AK54">
        <v>69</v>
      </c>
      <c r="AL54">
        <v>55274</v>
      </c>
      <c r="AM54">
        <v>0.94630311226850361</v>
      </c>
      <c r="AN54" t="s">
        <v>68</v>
      </c>
      <c r="AO54">
        <v>1541.421</v>
      </c>
      <c r="AP54" t="s">
        <v>691</v>
      </c>
      <c r="AQ54" t="s">
        <v>118</v>
      </c>
      <c r="AR54" t="s">
        <v>119</v>
      </c>
      <c r="AS54" t="s">
        <v>118</v>
      </c>
      <c r="AT54" t="s">
        <v>119</v>
      </c>
      <c r="AU54" t="s">
        <v>206</v>
      </c>
      <c r="AV54" t="s">
        <v>273</v>
      </c>
      <c r="AW54" t="s">
        <v>68</v>
      </c>
      <c r="AX54">
        <v>6667</v>
      </c>
      <c r="AY54" t="s">
        <v>459</v>
      </c>
      <c r="AZ54">
        <v>1</v>
      </c>
      <c r="BA54" t="s">
        <v>343</v>
      </c>
      <c r="BB54">
        <v>2</v>
      </c>
      <c r="BC54">
        <v>1</v>
      </c>
      <c r="BE54" t="s">
        <v>66</v>
      </c>
      <c r="BF54">
        <v>-1</v>
      </c>
      <c r="BG54" t="s">
        <v>425</v>
      </c>
      <c r="BI54" t="s">
        <v>118</v>
      </c>
      <c r="BJ54" t="s">
        <v>273</v>
      </c>
      <c r="BK54" t="s">
        <v>68</v>
      </c>
      <c r="BL54">
        <v>0.94630311226850361</v>
      </c>
      <c r="BM54">
        <v>6667</v>
      </c>
      <c r="BN54" t="s">
        <v>119</v>
      </c>
      <c r="BO54" t="s">
        <v>206</v>
      </c>
      <c r="BP54">
        <v>2</v>
      </c>
      <c r="BQ54">
        <v>1623.1890000000001</v>
      </c>
      <c r="BR54">
        <v>4.8664841879670108E-3</v>
      </c>
      <c r="BS54">
        <v>0.47312115894681878</v>
      </c>
      <c r="BT54">
        <v>0.24950883723337208</v>
      </c>
      <c r="BU54">
        <v>13.129</v>
      </c>
      <c r="BV54">
        <v>0.43124984213175421</v>
      </c>
      <c r="BW54">
        <v>3.141963135531352</v>
      </c>
      <c r="BX54">
        <v>69</v>
      </c>
      <c r="BY54">
        <v>7</v>
      </c>
      <c r="BZ54">
        <v>51</v>
      </c>
    </row>
    <row r="55" spans="1:78" ht="16.5">
      <c r="A55" s="123" t="str">
        <f t="shared" si="1"/>
        <v>해성운수</v>
      </c>
      <c r="B55" s="124" t="str">
        <f t="shared" si="2"/>
        <v>박승철</v>
      </c>
      <c r="C55" s="125" t="str">
        <f t="shared" si="3"/>
        <v>A</v>
      </c>
      <c r="D55" s="126">
        <f t="shared" si="4"/>
        <v>0.97972387928463733</v>
      </c>
      <c r="E55" s="127">
        <f t="shared" si="5"/>
        <v>3283</v>
      </c>
      <c r="F55" s="128" t="str">
        <f t="shared" si="6"/>
        <v>24</v>
      </c>
      <c r="G55" s="129" t="str">
        <f t="shared" si="7"/>
        <v>70바3862</v>
      </c>
      <c r="H55" s="130">
        <f t="shared" si="8"/>
        <v>11</v>
      </c>
      <c r="I55" s="131">
        <f t="shared" si="9"/>
        <v>2063.0840000000003</v>
      </c>
      <c r="J55" s="132">
        <f t="shared" si="10"/>
        <v>1.2915861347135446E-2</v>
      </c>
      <c r="K55" s="132">
        <f t="shared" si="11"/>
        <v>0.44043584834080285</v>
      </c>
      <c r="L55" s="132">
        <f t="shared" si="12"/>
        <v>0.15946999734378239</v>
      </c>
      <c r="M55" s="133">
        <f t="shared" si="13"/>
        <v>13.212</v>
      </c>
      <c r="N55" s="134">
        <f t="shared" si="14"/>
        <v>0.29082674287619892</v>
      </c>
      <c r="O55" s="134">
        <f t="shared" si="15"/>
        <v>7.6099664385938715</v>
      </c>
      <c r="P55" s="220">
        <f t="shared" si="16"/>
        <v>60</v>
      </c>
      <c r="Q55" s="221">
        <f t="shared" si="17"/>
        <v>6</v>
      </c>
      <c r="R55" s="221">
        <f t="shared" si="18"/>
        <v>157</v>
      </c>
      <c r="T55">
        <v>534</v>
      </c>
      <c r="U55">
        <v>3283</v>
      </c>
      <c r="V55" t="s">
        <v>692</v>
      </c>
      <c r="W55">
        <v>2063.0839999999998</v>
      </c>
      <c r="X55">
        <v>883.14700000000005</v>
      </c>
      <c r="Y55">
        <v>2.3359999999999999</v>
      </c>
      <c r="Z55">
        <v>13.212</v>
      </c>
      <c r="AA55">
        <v>144.200526</v>
      </c>
      <c r="AB55">
        <v>1.862474</v>
      </c>
      <c r="AC55">
        <v>63.511080999999997</v>
      </c>
      <c r="AD55" s="1">
        <v>329</v>
      </c>
      <c r="AE55">
        <v>6</v>
      </c>
      <c r="AF55">
        <v>157</v>
      </c>
      <c r="AG55">
        <v>89</v>
      </c>
      <c r="AH55">
        <v>14.307048999999999</v>
      </c>
      <c r="AI55">
        <v>2382.4</v>
      </c>
      <c r="AJ55">
        <v>144.4</v>
      </c>
      <c r="AK55">
        <v>60</v>
      </c>
      <c r="AL55">
        <v>58246</v>
      </c>
      <c r="AM55">
        <v>0.97972387928463733</v>
      </c>
      <c r="AN55" t="s">
        <v>66</v>
      </c>
      <c r="AO55">
        <v>283.20100000000002</v>
      </c>
      <c r="AP55" t="s">
        <v>693</v>
      </c>
      <c r="AQ55" t="s">
        <v>118</v>
      </c>
      <c r="AR55" t="s">
        <v>119</v>
      </c>
      <c r="AS55" t="s">
        <v>118</v>
      </c>
      <c r="AT55" t="s">
        <v>119</v>
      </c>
      <c r="AU55" t="s">
        <v>194</v>
      </c>
      <c r="AV55" t="s">
        <v>692</v>
      </c>
      <c r="AW55" t="s">
        <v>66</v>
      </c>
      <c r="AX55">
        <v>3283</v>
      </c>
      <c r="AY55" t="s">
        <v>464</v>
      </c>
      <c r="AZ55">
        <v>8</v>
      </c>
      <c r="BA55" t="s">
        <v>426</v>
      </c>
      <c r="BB55">
        <v>11</v>
      </c>
      <c r="BC55">
        <v>1</v>
      </c>
      <c r="BE55" t="s">
        <v>185</v>
      </c>
      <c r="BF55" t="s">
        <v>186</v>
      </c>
      <c r="BG55" t="s">
        <v>185</v>
      </c>
      <c r="BI55" t="s">
        <v>118</v>
      </c>
      <c r="BJ55" t="s">
        <v>692</v>
      </c>
      <c r="BK55" t="s">
        <v>66</v>
      </c>
      <c r="BL55">
        <v>0.97972387928463733</v>
      </c>
      <c r="BM55">
        <v>3283</v>
      </c>
      <c r="BN55" t="s">
        <v>119</v>
      </c>
      <c r="BO55" t="s">
        <v>194</v>
      </c>
      <c r="BP55">
        <v>11</v>
      </c>
      <c r="BQ55">
        <v>2063.0840000000003</v>
      </c>
      <c r="BR55">
        <v>1.2915861347135446E-2</v>
      </c>
      <c r="BS55">
        <v>0.44043584834080285</v>
      </c>
      <c r="BT55">
        <v>0.15946999734378242</v>
      </c>
      <c r="BU55">
        <v>13.212</v>
      </c>
      <c r="BV55">
        <v>0.29082674287619892</v>
      </c>
      <c r="BW55">
        <v>7.6099664385938715</v>
      </c>
      <c r="BX55">
        <v>60</v>
      </c>
      <c r="BY55">
        <v>6</v>
      </c>
      <c r="BZ55">
        <v>157</v>
      </c>
    </row>
    <row r="56" spans="1:78" ht="16.5">
      <c r="A56" s="106" t="str">
        <f t="shared" si="1"/>
        <v>해성운수</v>
      </c>
      <c r="B56" s="107" t="str">
        <f t="shared" si="2"/>
        <v>박연태</v>
      </c>
      <c r="C56" s="108" t="str">
        <f t="shared" si="3"/>
        <v>B</v>
      </c>
      <c r="D56" s="109">
        <f t="shared" si="4"/>
        <v>0.92405320065414509</v>
      </c>
      <c r="E56" s="110">
        <f t="shared" si="5"/>
        <v>7788</v>
      </c>
      <c r="F56" s="111" t="str">
        <f t="shared" si="6"/>
        <v>24</v>
      </c>
      <c r="G56" s="112" t="str">
        <f t="shared" si="7"/>
        <v>71바5764</v>
      </c>
      <c r="H56" s="113">
        <f t="shared" si="8"/>
        <v>7</v>
      </c>
      <c r="I56" s="114">
        <f t="shared" si="9"/>
        <v>2319.2780000000002</v>
      </c>
      <c r="J56" s="115">
        <f t="shared" si="10"/>
        <v>4.254501421074564E-3</v>
      </c>
      <c r="K56" s="115">
        <f t="shared" si="11"/>
        <v>0.5114431686269979</v>
      </c>
      <c r="L56" s="115">
        <f t="shared" si="12"/>
        <v>0.22550121201511847</v>
      </c>
      <c r="M56" s="116">
        <f t="shared" si="13"/>
        <v>14.757</v>
      </c>
      <c r="N56" s="117">
        <f t="shared" si="14"/>
        <v>0.51740239850505199</v>
      </c>
      <c r="O56" s="117">
        <f t="shared" si="15"/>
        <v>12.072722631784545</v>
      </c>
      <c r="P56" s="222">
        <f t="shared" si="16"/>
        <v>119</v>
      </c>
      <c r="Q56" s="223">
        <f t="shared" si="17"/>
        <v>12</v>
      </c>
      <c r="R56" s="223">
        <f t="shared" si="18"/>
        <v>280</v>
      </c>
      <c r="T56">
        <v>534</v>
      </c>
      <c r="U56">
        <v>7788</v>
      </c>
      <c r="V56" t="s">
        <v>274</v>
      </c>
      <c r="W56">
        <v>2319.2779999999998</v>
      </c>
      <c r="X56">
        <v>1011.755</v>
      </c>
      <c r="Y56">
        <v>2.2919999999999998</v>
      </c>
      <c r="Z56">
        <v>14.757</v>
      </c>
      <c r="AA56">
        <v>173.865261</v>
      </c>
      <c r="AB56">
        <v>0.73970999999999998</v>
      </c>
      <c r="AC56">
        <v>88.922200000000004</v>
      </c>
      <c r="AD56" s="1">
        <v>523</v>
      </c>
      <c r="AE56">
        <v>12</v>
      </c>
      <c r="AF56">
        <v>280</v>
      </c>
      <c r="AG56">
        <v>97</v>
      </c>
      <c r="AH56">
        <v>13.339513</v>
      </c>
      <c r="AI56">
        <v>3610</v>
      </c>
      <c r="AJ56">
        <v>29.8</v>
      </c>
      <c r="AK56">
        <v>119</v>
      </c>
      <c r="AL56">
        <v>105147</v>
      </c>
      <c r="AM56">
        <v>0.92405320065414509</v>
      </c>
      <c r="AN56" t="s">
        <v>68</v>
      </c>
      <c r="AO56">
        <v>1034.9680000000001</v>
      </c>
      <c r="AP56" t="s">
        <v>694</v>
      </c>
      <c r="AQ56" t="s">
        <v>118</v>
      </c>
      <c r="AR56" t="s">
        <v>119</v>
      </c>
      <c r="AS56" t="s">
        <v>118</v>
      </c>
      <c r="AT56" t="s">
        <v>119</v>
      </c>
      <c r="AU56" t="s">
        <v>211</v>
      </c>
      <c r="AV56" t="s">
        <v>274</v>
      </c>
      <c r="AW56" t="s">
        <v>68</v>
      </c>
      <c r="AX56">
        <v>7788</v>
      </c>
      <c r="AY56" t="s">
        <v>459</v>
      </c>
      <c r="AZ56">
        <v>4</v>
      </c>
      <c r="BA56" t="s">
        <v>196</v>
      </c>
      <c r="BB56">
        <v>7</v>
      </c>
      <c r="BC56">
        <v>1</v>
      </c>
      <c r="BE56" t="s">
        <v>68</v>
      </c>
      <c r="BF56">
        <v>0</v>
      </c>
      <c r="BG56" s="5" t="s">
        <v>337</v>
      </c>
      <c r="BI56" t="s">
        <v>118</v>
      </c>
      <c r="BJ56" t="s">
        <v>274</v>
      </c>
      <c r="BK56" t="s">
        <v>68</v>
      </c>
      <c r="BL56">
        <v>0.92405320065414509</v>
      </c>
      <c r="BM56">
        <v>7788</v>
      </c>
      <c r="BN56" t="s">
        <v>119</v>
      </c>
      <c r="BO56" t="s">
        <v>211</v>
      </c>
      <c r="BP56">
        <v>7</v>
      </c>
      <c r="BQ56">
        <v>2319.2780000000002</v>
      </c>
      <c r="BR56">
        <v>4.254501421074564E-3</v>
      </c>
      <c r="BS56">
        <v>0.5114431686269979</v>
      </c>
      <c r="BT56">
        <v>0.22550121201511852</v>
      </c>
      <c r="BU56">
        <v>14.757</v>
      </c>
      <c r="BV56">
        <v>0.51740239850505199</v>
      </c>
      <c r="BW56">
        <v>12.072722631784545</v>
      </c>
      <c r="BX56">
        <v>119</v>
      </c>
      <c r="BY56">
        <v>12</v>
      </c>
      <c r="BZ56">
        <v>280</v>
      </c>
    </row>
    <row r="57" spans="1:78" ht="16.5">
      <c r="A57" s="123" t="str">
        <f t="shared" si="1"/>
        <v>해성운수</v>
      </c>
      <c r="B57" s="124" t="str">
        <f t="shared" si="2"/>
        <v>박용일</v>
      </c>
      <c r="C57" s="125" t="str">
        <f t="shared" si="3"/>
        <v>A</v>
      </c>
      <c r="D57" s="126">
        <f t="shared" si="4"/>
        <v>0.98585365853658535</v>
      </c>
      <c r="E57" s="127">
        <f t="shared" si="5"/>
        <v>1466</v>
      </c>
      <c r="F57" s="128" t="str">
        <f t="shared" si="6"/>
        <v>557</v>
      </c>
      <c r="G57" s="129" t="str">
        <f t="shared" si="7"/>
        <v>70바3890</v>
      </c>
      <c r="H57" s="130">
        <f t="shared" si="8"/>
        <v>1</v>
      </c>
      <c r="I57" s="131">
        <f t="shared" si="9"/>
        <v>491.86500000000001</v>
      </c>
      <c r="J57" s="132">
        <f t="shared" si="10"/>
        <v>1.3165325720835171E-2</v>
      </c>
      <c r="K57" s="132">
        <f t="shared" si="11"/>
        <v>0.5396906322971754</v>
      </c>
      <c r="L57" s="132">
        <f t="shared" si="12"/>
        <v>0.31309404003130942</v>
      </c>
      <c r="M57" s="133">
        <f t="shared" si="13"/>
        <v>8.6910000000000007</v>
      </c>
      <c r="N57" s="134">
        <f t="shared" si="14"/>
        <v>0</v>
      </c>
      <c r="O57" s="134">
        <f t="shared" si="15"/>
        <v>0.20330781820214897</v>
      </c>
      <c r="P57" s="220">
        <f t="shared" si="16"/>
        <v>90</v>
      </c>
      <c r="Q57" s="221">
        <f t="shared" si="17"/>
        <v>0</v>
      </c>
      <c r="R57" s="221">
        <f t="shared" si="18"/>
        <v>1</v>
      </c>
      <c r="T57">
        <v>534</v>
      </c>
      <c r="U57">
        <v>1466</v>
      </c>
      <c r="V57" t="s">
        <v>695</v>
      </c>
      <c r="W57">
        <v>491.86500000000001</v>
      </c>
      <c r="X57">
        <v>121.678</v>
      </c>
      <c r="Y57">
        <v>4.0419999999999998</v>
      </c>
      <c r="Z57">
        <v>8.6910000000000007</v>
      </c>
      <c r="AA57">
        <v>61.398328999999997</v>
      </c>
      <c r="AB57">
        <v>0.80832899999999996</v>
      </c>
      <c r="AC57">
        <v>33.136102999999999</v>
      </c>
      <c r="AD57" s="1">
        <v>154</v>
      </c>
      <c r="AE57">
        <v>0</v>
      </c>
      <c r="AF57">
        <v>1</v>
      </c>
      <c r="AG57">
        <v>63</v>
      </c>
      <c r="AH57">
        <v>8.0110480000000006</v>
      </c>
      <c r="AI57">
        <v>0</v>
      </c>
      <c r="AJ57">
        <v>0</v>
      </c>
      <c r="AK57">
        <v>90</v>
      </c>
      <c r="AL57">
        <v>32365</v>
      </c>
      <c r="AM57">
        <v>0.98585365853658535</v>
      </c>
      <c r="AN57" t="s">
        <v>66</v>
      </c>
      <c r="AO57">
        <v>491.86500000000001</v>
      </c>
      <c r="AP57" t="s">
        <v>696</v>
      </c>
      <c r="AQ57" t="s">
        <v>118</v>
      </c>
      <c r="AR57" t="s">
        <v>122</v>
      </c>
      <c r="AS57" t="s">
        <v>118</v>
      </c>
      <c r="AT57" t="s">
        <v>122</v>
      </c>
      <c r="AU57" t="s">
        <v>221</v>
      </c>
      <c r="AV57" t="s">
        <v>695</v>
      </c>
      <c r="AW57" t="s">
        <v>66</v>
      </c>
      <c r="AX57">
        <v>1466</v>
      </c>
      <c r="AY57" t="s">
        <v>697</v>
      </c>
      <c r="AZ57">
        <v>2</v>
      </c>
      <c r="BA57" t="s">
        <v>698</v>
      </c>
      <c r="BB57">
        <v>1</v>
      </c>
      <c r="BC57">
        <v>1</v>
      </c>
      <c r="BE57" t="s">
        <v>185</v>
      </c>
      <c r="BF57" t="s">
        <v>186</v>
      </c>
      <c r="BG57" t="s">
        <v>185</v>
      </c>
      <c r="BI57" t="s">
        <v>118</v>
      </c>
      <c r="BJ57" t="s">
        <v>695</v>
      </c>
      <c r="BK57" t="s">
        <v>66</v>
      </c>
      <c r="BL57">
        <v>0.98585365853658535</v>
      </c>
      <c r="BM57">
        <v>1466</v>
      </c>
      <c r="BN57" t="s">
        <v>122</v>
      </c>
      <c r="BO57" t="s">
        <v>221</v>
      </c>
      <c r="BP57">
        <v>1</v>
      </c>
      <c r="BQ57">
        <v>491.86500000000001</v>
      </c>
      <c r="BR57">
        <v>1.3165325720835171E-2</v>
      </c>
      <c r="BS57">
        <v>0.5396906322971754</v>
      </c>
      <c r="BT57">
        <v>0.31309404003130942</v>
      </c>
      <c r="BU57">
        <v>8.6910000000000007</v>
      </c>
      <c r="BV57">
        <v>0</v>
      </c>
      <c r="BW57">
        <v>0.20330781820214897</v>
      </c>
      <c r="BX57">
        <v>90</v>
      </c>
      <c r="BY57">
        <v>0</v>
      </c>
      <c r="BZ57">
        <v>1</v>
      </c>
    </row>
    <row r="58" spans="1:78" ht="16.5">
      <c r="A58" s="106" t="str">
        <f t="shared" si="1"/>
        <v>해성운수</v>
      </c>
      <c r="B58" s="107" t="str">
        <f t="shared" si="2"/>
        <v>박용출</v>
      </c>
      <c r="C58" s="108" t="str">
        <f t="shared" si="3"/>
        <v>F</v>
      </c>
      <c r="D58" s="109">
        <f t="shared" si="4"/>
        <v>0.76777777777777767</v>
      </c>
      <c r="E58" s="110">
        <f t="shared" si="5"/>
        <v>5447</v>
      </c>
      <c r="F58" s="111" t="str">
        <f t="shared" si="6"/>
        <v>514-1</v>
      </c>
      <c r="G58" s="112" t="str">
        <f t="shared" si="7"/>
        <v>71바5763</v>
      </c>
      <c r="H58" s="113">
        <f t="shared" si="8"/>
        <v>1</v>
      </c>
      <c r="I58" s="114">
        <f t="shared" si="9"/>
        <v>3670.1680000000001</v>
      </c>
      <c r="J58" s="115">
        <f t="shared" si="10"/>
        <v>2.8043349159881895E-2</v>
      </c>
      <c r="K58" s="115">
        <f t="shared" si="11"/>
        <v>0.39855865084143149</v>
      </c>
      <c r="L58" s="115">
        <f t="shared" si="12"/>
        <v>7.3021180501818994E-2</v>
      </c>
      <c r="M58" s="116">
        <f t="shared" si="13"/>
        <v>10.817</v>
      </c>
      <c r="N58" s="117">
        <f t="shared" si="14"/>
        <v>2.7246709142469773E-2</v>
      </c>
      <c r="O58" s="117">
        <f t="shared" si="15"/>
        <v>2.9426445873867353</v>
      </c>
      <c r="P58" s="222">
        <f t="shared" si="16"/>
        <v>72</v>
      </c>
      <c r="Q58" s="223">
        <f t="shared" si="17"/>
        <v>1</v>
      </c>
      <c r="R58" s="223">
        <f t="shared" si="18"/>
        <v>108</v>
      </c>
      <c r="T58">
        <v>534</v>
      </c>
      <c r="U58">
        <v>5447</v>
      </c>
      <c r="V58" t="s">
        <v>275</v>
      </c>
      <c r="W58">
        <v>3670.1680000000001</v>
      </c>
      <c r="X58">
        <v>1770.32</v>
      </c>
      <c r="Y58">
        <v>2.073</v>
      </c>
      <c r="Z58">
        <v>10.817</v>
      </c>
      <c r="AA58">
        <v>301.51320199999998</v>
      </c>
      <c r="AB58">
        <v>8.4554399999999994</v>
      </c>
      <c r="AC58">
        <v>120.17069499999999</v>
      </c>
      <c r="AD58" s="1">
        <v>268</v>
      </c>
      <c r="AE58">
        <v>1</v>
      </c>
      <c r="AF58">
        <v>108</v>
      </c>
      <c r="AG58">
        <v>66</v>
      </c>
      <c r="AH58">
        <v>12.172495</v>
      </c>
      <c r="AI58">
        <v>14.7</v>
      </c>
      <c r="AJ58">
        <v>0</v>
      </c>
      <c r="AK58">
        <v>72</v>
      </c>
      <c r="AL58">
        <v>24583</v>
      </c>
      <c r="AM58">
        <v>0.76777777777777767</v>
      </c>
      <c r="AN58" t="s">
        <v>70</v>
      </c>
      <c r="AO58">
        <v>3670.1680000000001</v>
      </c>
      <c r="AP58" t="s">
        <v>699</v>
      </c>
      <c r="AQ58" t="s">
        <v>118</v>
      </c>
      <c r="AR58" t="s">
        <v>120</v>
      </c>
      <c r="AS58" t="s">
        <v>118</v>
      </c>
      <c r="AT58" t="s">
        <v>120</v>
      </c>
      <c r="AU58" t="s">
        <v>216</v>
      </c>
      <c r="AV58" t="s">
        <v>275</v>
      </c>
      <c r="AW58" t="s">
        <v>70</v>
      </c>
      <c r="AX58">
        <v>5447</v>
      </c>
      <c r="AY58" t="s">
        <v>452</v>
      </c>
      <c r="AZ58">
        <v>3</v>
      </c>
      <c r="BA58" t="s">
        <v>504</v>
      </c>
      <c r="BB58">
        <v>1</v>
      </c>
      <c r="BC58">
        <v>1</v>
      </c>
      <c r="BE58" t="s">
        <v>70</v>
      </c>
      <c r="BF58">
        <v>0</v>
      </c>
      <c r="BG58" t="s">
        <v>337</v>
      </c>
      <c r="BI58" t="s">
        <v>118</v>
      </c>
      <c r="BJ58" t="s">
        <v>275</v>
      </c>
      <c r="BK58" t="s">
        <v>70</v>
      </c>
      <c r="BL58">
        <v>0.76777777777777767</v>
      </c>
      <c r="BM58">
        <v>5447</v>
      </c>
      <c r="BN58" t="s">
        <v>120</v>
      </c>
      <c r="BO58" t="s">
        <v>216</v>
      </c>
      <c r="BP58">
        <v>1</v>
      </c>
      <c r="BQ58">
        <v>3670.1680000000001</v>
      </c>
      <c r="BR58">
        <v>2.8043349159881895E-2</v>
      </c>
      <c r="BS58">
        <v>0.39855865084143149</v>
      </c>
      <c r="BT58">
        <v>7.3021180501818994E-2</v>
      </c>
      <c r="BU58">
        <v>10.817</v>
      </c>
      <c r="BV58">
        <v>2.7246709142469773E-2</v>
      </c>
      <c r="BW58">
        <v>2.9426445873867353</v>
      </c>
      <c r="BX58">
        <v>72</v>
      </c>
      <c r="BY58">
        <v>1</v>
      </c>
      <c r="BZ58">
        <v>108</v>
      </c>
    </row>
    <row r="59" spans="1:78" ht="16.5">
      <c r="A59" s="123" t="str">
        <f t="shared" si="1"/>
        <v>해성운수</v>
      </c>
      <c r="B59" s="124" t="str">
        <f t="shared" si="2"/>
        <v>박용호</v>
      </c>
      <c r="C59" s="125" t="str">
        <f t="shared" si="3"/>
        <v>D</v>
      </c>
      <c r="D59" s="126">
        <f t="shared" si="4"/>
        <v>0.84982657433710407</v>
      </c>
      <c r="E59" s="127">
        <f t="shared" si="5"/>
        <v>4475</v>
      </c>
      <c r="F59" s="128" t="str">
        <f t="shared" si="6"/>
        <v>593</v>
      </c>
      <c r="G59" s="129" t="str">
        <f t="shared" si="7"/>
        <v>70바3808</v>
      </c>
      <c r="H59" s="130">
        <f t="shared" si="8"/>
        <v>2</v>
      </c>
      <c r="I59" s="131">
        <f t="shared" si="9"/>
        <v>1402.261</v>
      </c>
      <c r="J59" s="132">
        <f t="shared" si="10"/>
        <v>5.466806246929164E-3</v>
      </c>
      <c r="K59" s="132">
        <f t="shared" si="11"/>
        <v>0.42772159574713792</v>
      </c>
      <c r="L59" s="132">
        <f t="shared" si="12"/>
        <v>8.272354433304499E-2</v>
      </c>
      <c r="M59" s="133">
        <f t="shared" si="13"/>
        <v>7.1390000000000002</v>
      </c>
      <c r="N59" s="134">
        <f t="shared" si="14"/>
        <v>7.1313400287107753E-2</v>
      </c>
      <c r="O59" s="134">
        <f t="shared" si="15"/>
        <v>1.3549546054550472</v>
      </c>
      <c r="P59" s="220">
        <f t="shared" si="16"/>
        <v>21</v>
      </c>
      <c r="Q59" s="221">
        <f t="shared" si="17"/>
        <v>1</v>
      </c>
      <c r="R59" s="221">
        <f t="shared" si="18"/>
        <v>19</v>
      </c>
      <c r="T59">
        <v>534</v>
      </c>
      <c r="U59">
        <v>4475</v>
      </c>
      <c r="V59" t="s">
        <v>276</v>
      </c>
      <c r="W59">
        <v>1402.261</v>
      </c>
      <c r="X59">
        <v>715.66600000000005</v>
      </c>
      <c r="Y59">
        <v>1.9590000000000001</v>
      </c>
      <c r="Z59">
        <v>7.1390000000000002</v>
      </c>
      <c r="AA59">
        <v>119.54603299999999</v>
      </c>
      <c r="AB59">
        <v>0.65353499999999998</v>
      </c>
      <c r="AC59">
        <v>51.132420000000003</v>
      </c>
      <c r="AD59" s="1">
        <v>116</v>
      </c>
      <c r="AE59">
        <v>1</v>
      </c>
      <c r="AF59">
        <v>19</v>
      </c>
      <c r="AG59">
        <v>63</v>
      </c>
      <c r="AH59">
        <v>11.729882999999999</v>
      </c>
      <c r="AI59">
        <v>0</v>
      </c>
      <c r="AJ59">
        <v>0</v>
      </c>
      <c r="AK59">
        <v>21</v>
      </c>
      <c r="AL59">
        <v>1980</v>
      </c>
      <c r="AM59">
        <v>0.84982657433710407</v>
      </c>
      <c r="AN59" t="s">
        <v>67</v>
      </c>
      <c r="AO59">
        <v>1314.6969999999999</v>
      </c>
      <c r="AP59" t="s">
        <v>700</v>
      </c>
      <c r="AQ59" t="s">
        <v>118</v>
      </c>
      <c r="AR59" t="s">
        <v>128</v>
      </c>
      <c r="AS59" t="s">
        <v>118</v>
      </c>
      <c r="AT59" t="s">
        <v>128</v>
      </c>
      <c r="AU59" t="s">
        <v>241</v>
      </c>
      <c r="AV59" t="s">
        <v>276</v>
      </c>
      <c r="AW59" t="s">
        <v>67</v>
      </c>
      <c r="AX59">
        <v>4475</v>
      </c>
      <c r="AY59" t="s">
        <v>474</v>
      </c>
      <c r="AZ59">
        <v>1</v>
      </c>
      <c r="BA59" t="s">
        <v>364</v>
      </c>
      <c r="BB59">
        <v>2</v>
      </c>
      <c r="BC59">
        <v>1</v>
      </c>
      <c r="BE59" t="s">
        <v>69</v>
      </c>
      <c r="BF59">
        <v>-1</v>
      </c>
      <c r="BG59" t="s">
        <v>425</v>
      </c>
      <c r="BI59" t="s">
        <v>118</v>
      </c>
      <c r="BJ59" t="s">
        <v>276</v>
      </c>
      <c r="BK59" t="s">
        <v>67</v>
      </c>
      <c r="BL59">
        <v>0.84982657433710407</v>
      </c>
      <c r="BM59">
        <v>4475</v>
      </c>
      <c r="BN59" t="s">
        <v>128</v>
      </c>
      <c r="BO59" t="s">
        <v>241</v>
      </c>
      <c r="BP59">
        <v>2</v>
      </c>
      <c r="BQ59">
        <v>1402.261</v>
      </c>
      <c r="BR59">
        <v>5.466806246929164E-3</v>
      </c>
      <c r="BS59">
        <v>0.42772159574713792</v>
      </c>
      <c r="BT59">
        <v>8.272354433304499E-2</v>
      </c>
      <c r="BU59">
        <v>7.1390000000000002</v>
      </c>
      <c r="BV59">
        <v>7.1313400287107753E-2</v>
      </c>
      <c r="BW59">
        <v>1.3549546054550472</v>
      </c>
      <c r="BX59">
        <v>21</v>
      </c>
      <c r="BY59">
        <v>1</v>
      </c>
      <c r="BZ59">
        <v>19</v>
      </c>
    </row>
    <row r="60" spans="1:78" ht="16.5">
      <c r="A60" s="106" t="str">
        <f t="shared" si="1"/>
        <v>해성운수</v>
      </c>
      <c r="B60" s="107" t="str">
        <f t="shared" si="2"/>
        <v>박유석</v>
      </c>
      <c r="C60" s="108" t="str">
        <f t="shared" si="3"/>
        <v>A</v>
      </c>
      <c r="D60" s="109">
        <f t="shared" si="4"/>
        <v>0.99592138298725585</v>
      </c>
      <c r="E60" s="110">
        <f t="shared" si="5"/>
        <v>7162</v>
      </c>
      <c r="F60" s="111" t="str">
        <f t="shared" si="6"/>
        <v>557</v>
      </c>
      <c r="G60" s="112" t="str">
        <f t="shared" si="7"/>
        <v>70바3891</v>
      </c>
      <c r="H60" s="113">
        <f t="shared" si="8"/>
        <v>2</v>
      </c>
      <c r="I60" s="114">
        <f t="shared" si="9"/>
        <v>501.15200000000004</v>
      </c>
      <c r="J60" s="115">
        <f t="shared" si="10"/>
        <v>2.1575776805083498E-2</v>
      </c>
      <c r="K60" s="115">
        <f t="shared" si="11"/>
        <v>0.52396639368582898</v>
      </c>
      <c r="L60" s="115">
        <f t="shared" si="12"/>
        <v>0.27137475257007854</v>
      </c>
      <c r="M60" s="116">
        <f t="shared" si="13"/>
        <v>8.0510000000000002</v>
      </c>
      <c r="N60" s="117">
        <f t="shared" si="14"/>
        <v>0</v>
      </c>
      <c r="O60" s="117">
        <f t="shared" si="15"/>
        <v>0.99770129621352399</v>
      </c>
      <c r="P60" s="222">
        <f t="shared" si="16"/>
        <v>85</v>
      </c>
      <c r="Q60" s="223">
        <f t="shared" si="17"/>
        <v>0</v>
      </c>
      <c r="R60" s="223">
        <f t="shared" si="18"/>
        <v>5</v>
      </c>
      <c r="T60">
        <v>534</v>
      </c>
      <c r="U60">
        <v>7162</v>
      </c>
      <c r="V60" t="s">
        <v>701</v>
      </c>
      <c r="W60">
        <v>501.15199999999999</v>
      </c>
      <c r="X60">
        <v>123.05500000000001</v>
      </c>
      <c r="Y60">
        <v>4.0730000000000004</v>
      </c>
      <c r="Z60">
        <v>8.0510000000000002</v>
      </c>
      <c r="AA60">
        <v>61.295267000000003</v>
      </c>
      <c r="AB60">
        <v>1.3224929999999999</v>
      </c>
      <c r="AC60">
        <v>32.116660000000003</v>
      </c>
      <c r="AD60" s="1">
        <v>136</v>
      </c>
      <c r="AE60">
        <v>0</v>
      </c>
      <c r="AF60">
        <v>5</v>
      </c>
      <c r="AG60">
        <v>72</v>
      </c>
      <c r="AH60">
        <v>8.1760300000000008</v>
      </c>
      <c r="AI60">
        <v>9.6999999999999993</v>
      </c>
      <c r="AJ60">
        <v>0</v>
      </c>
      <c r="AK60">
        <v>85</v>
      </c>
      <c r="AL60">
        <v>24246</v>
      </c>
      <c r="AM60">
        <v>0.99592138298725585</v>
      </c>
      <c r="AN60" t="s">
        <v>66</v>
      </c>
      <c r="AO60">
        <v>421.44900000000001</v>
      </c>
      <c r="AP60" t="s">
        <v>702</v>
      </c>
      <c r="AQ60" t="s">
        <v>118</v>
      </c>
      <c r="AR60" t="s">
        <v>122</v>
      </c>
      <c r="AS60" t="s">
        <v>118</v>
      </c>
      <c r="AT60" t="s">
        <v>122</v>
      </c>
      <c r="AU60" t="s">
        <v>222</v>
      </c>
      <c r="AV60" t="s">
        <v>701</v>
      </c>
      <c r="AW60" t="s">
        <v>66</v>
      </c>
      <c r="AX60">
        <v>7162</v>
      </c>
      <c r="AY60" t="s">
        <v>697</v>
      </c>
      <c r="AZ60">
        <v>1</v>
      </c>
      <c r="BA60" t="s">
        <v>703</v>
      </c>
      <c r="BB60">
        <v>2</v>
      </c>
      <c r="BC60">
        <v>1</v>
      </c>
      <c r="BE60" t="s">
        <v>185</v>
      </c>
      <c r="BF60" t="s">
        <v>186</v>
      </c>
      <c r="BG60" t="s">
        <v>185</v>
      </c>
      <c r="BI60" t="s">
        <v>118</v>
      </c>
      <c r="BJ60" t="s">
        <v>701</v>
      </c>
      <c r="BK60" t="s">
        <v>66</v>
      </c>
      <c r="BL60">
        <v>0.99592138298725585</v>
      </c>
      <c r="BM60">
        <v>7162</v>
      </c>
      <c r="BN60" t="s">
        <v>122</v>
      </c>
      <c r="BO60" t="s">
        <v>222</v>
      </c>
      <c r="BP60">
        <v>2</v>
      </c>
      <c r="BQ60">
        <v>501.15200000000004</v>
      </c>
      <c r="BR60">
        <v>2.1575776805083498E-2</v>
      </c>
      <c r="BS60">
        <v>0.52396639368582898</v>
      </c>
      <c r="BT60">
        <v>0.27137475257007854</v>
      </c>
      <c r="BU60">
        <v>8.0510000000000002</v>
      </c>
      <c r="BV60">
        <v>0</v>
      </c>
      <c r="BW60">
        <v>0.99770129621352399</v>
      </c>
      <c r="BX60">
        <v>85</v>
      </c>
      <c r="BY60">
        <v>0</v>
      </c>
      <c r="BZ60">
        <v>5</v>
      </c>
    </row>
    <row r="61" spans="1:78" ht="16.5">
      <c r="A61" s="123" t="str">
        <f t="shared" si="1"/>
        <v>해성운수</v>
      </c>
      <c r="B61" s="124" t="str">
        <f t="shared" si="2"/>
        <v>박일우</v>
      </c>
      <c r="C61" s="125" t="str">
        <f t="shared" si="3"/>
        <v>A</v>
      </c>
      <c r="D61" s="126">
        <f t="shared" si="4"/>
        <v>0.97484422922710556</v>
      </c>
      <c r="E61" s="127">
        <f t="shared" si="5"/>
        <v>2770</v>
      </c>
      <c r="F61" s="128" t="str">
        <f t="shared" si="6"/>
        <v>24</v>
      </c>
      <c r="G61" s="129" t="str">
        <f t="shared" si="7"/>
        <v>70바3873</v>
      </c>
      <c r="H61" s="130">
        <f t="shared" si="8"/>
        <v>3</v>
      </c>
      <c r="I61" s="131">
        <f t="shared" si="9"/>
        <v>1526.8530000000001</v>
      </c>
      <c r="J61" s="132">
        <f t="shared" si="10"/>
        <v>7.4400841488400189E-3</v>
      </c>
      <c r="K61" s="132">
        <f t="shared" si="11"/>
        <v>0.44776152227710847</v>
      </c>
      <c r="L61" s="132">
        <f t="shared" si="12"/>
        <v>0.22399012871573099</v>
      </c>
      <c r="M61" s="133">
        <f t="shared" si="13"/>
        <v>12.461</v>
      </c>
      <c r="N61" s="134">
        <f t="shared" si="14"/>
        <v>0.72043608651258495</v>
      </c>
      <c r="O61" s="134">
        <f t="shared" si="15"/>
        <v>13.098837936592455</v>
      </c>
      <c r="P61" s="220">
        <f t="shared" si="16"/>
        <v>58</v>
      </c>
      <c r="Q61" s="221">
        <f t="shared" si="17"/>
        <v>11</v>
      </c>
      <c r="R61" s="221">
        <f t="shared" si="18"/>
        <v>200</v>
      </c>
      <c r="T61">
        <v>534</v>
      </c>
      <c r="U61">
        <v>2770</v>
      </c>
      <c r="V61" t="s">
        <v>277</v>
      </c>
      <c r="W61">
        <v>1526.8530000000001</v>
      </c>
      <c r="X61">
        <v>652.48500000000001</v>
      </c>
      <c r="Y61">
        <v>2.34</v>
      </c>
      <c r="Z61">
        <v>12.461</v>
      </c>
      <c r="AA61">
        <v>98.078595000000007</v>
      </c>
      <c r="AB61">
        <v>0.72971299999999995</v>
      </c>
      <c r="AC61">
        <v>43.915821000000001</v>
      </c>
      <c r="AD61" s="1">
        <v>342</v>
      </c>
      <c r="AE61">
        <v>11</v>
      </c>
      <c r="AF61">
        <v>200</v>
      </c>
      <c r="AG61">
        <v>87</v>
      </c>
      <c r="AH61">
        <v>15.567646999999999</v>
      </c>
      <c r="AI61">
        <v>849.9</v>
      </c>
      <c r="AJ61">
        <v>0</v>
      </c>
      <c r="AK61">
        <v>58</v>
      </c>
      <c r="AL61">
        <v>40281</v>
      </c>
      <c r="AM61">
        <v>0.97484422922710556</v>
      </c>
      <c r="AN61" t="s">
        <v>66</v>
      </c>
      <c r="AO61">
        <v>1361.43</v>
      </c>
      <c r="AP61" t="s">
        <v>704</v>
      </c>
      <c r="AQ61" t="s">
        <v>118</v>
      </c>
      <c r="AR61" t="s">
        <v>119</v>
      </c>
      <c r="AS61" t="s">
        <v>118</v>
      </c>
      <c r="AT61" t="s">
        <v>119</v>
      </c>
      <c r="AU61" t="s">
        <v>199</v>
      </c>
      <c r="AV61" t="s">
        <v>277</v>
      </c>
      <c r="AW61" t="s">
        <v>66</v>
      </c>
      <c r="AX61">
        <v>2770</v>
      </c>
      <c r="AY61" t="s">
        <v>464</v>
      </c>
      <c r="AZ61">
        <v>11</v>
      </c>
      <c r="BA61" t="s">
        <v>590</v>
      </c>
      <c r="BB61">
        <v>3</v>
      </c>
      <c r="BC61">
        <v>1</v>
      </c>
      <c r="BE61" t="s">
        <v>66</v>
      </c>
      <c r="BF61">
        <v>0</v>
      </c>
      <c r="BG61" s="5" t="s">
        <v>337</v>
      </c>
      <c r="BI61" t="s">
        <v>118</v>
      </c>
      <c r="BJ61" t="s">
        <v>277</v>
      </c>
      <c r="BK61" t="s">
        <v>66</v>
      </c>
      <c r="BL61">
        <v>0.97484422922710556</v>
      </c>
      <c r="BM61">
        <v>2770</v>
      </c>
      <c r="BN61" t="s">
        <v>119</v>
      </c>
      <c r="BO61" t="s">
        <v>199</v>
      </c>
      <c r="BP61">
        <v>3</v>
      </c>
      <c r="BQ61">
        <v>1526.8530000000001</v>
      </c>
      <c r="BR61">
        <v>7.4400841488400189E-3</v>
      </c>
      <c r="BS61">
        <v>0.44776152227710847</v>
      </c>
      <c r="BT61">
        <v>0.22399012871573099</v>
      </c>
      <c r="BU61">
        <v>12.461</v>
      </c>
      <c r="BV61">
        <v>0.72043608651258495</v>
      </c>
      <c r="BW61">
        <v>13.098837936592455</v>
      </c>
      <c r="BX61">
        <v>58</v>
      </c>
      <c r="BY61">
        <v>11</v>
      </c>
      <c r="BZ61">
        <v>200</v>
      </c>
    </row>
    <row r="62" spans="1:78" ht="16.5">
      <c r="A62" s="106" t="str">
        <f t="shared" si="1"/>
        <v>해성운수</v>
      </c>
      <c r="B62" s="107" t="str">
        <f t="shared" si="2"/>
        <v>박재용</v>
      </c>
      <c r="C62" s="108" t="str">
        <f t="shared" si="3"/>
        <v>S</v>
      </c>
      <c r="D62" s="109">
        <f t="shared" si="4"/>
        <v>1.0155873275522869</v>
      </c>
      <c r="E62" s="110">
        <f t="shared" si="5"/>
        <v>4359</v>
      </c>
      <c r="F62" s="111" t="str">
        <f t="shared" si="6"/>
        <v>24</v>
      </c>
      <c r="G62" s="112" t="str">
        <f t="shared" si="7"/>
        <v>70바3875</v>
      </c>
      <c r="H62" s="113">
        <f t="shared" si="8"/>
        <v>6</v>
      </c>
      <c r="I62" s="114">
        <f t="shared" si="9"/>
        <v>2047.796</v>
      </c>
      <c r="J62" s="115">
        <f t="shared" si="10"/>
        <v>5.0846356694463444E-3</v>
      </c>
      <c r="K62" s="115">
        <f t="shared" si="11"/>
        <v>0.3678820316098505</v>
      </c>
      <c r="L62" s="115">
        <f t="shared" si="12"/>
        <v>0.22756172978167746</v>
      </c>
      <c r="M62" s="116">
        <f t="shared" si="13"/>
        <v>12.095000000000001</v>
      </c>
      <c r="N62" s="117">
        <f t="shared" si="14"/>
        <v>0.43949690301182343</v>
      </c>
      <c r="O62" s="117">
        <f t="shared" si="15"/>
        <v>12.940742144237023</v>
      </c>
      <c r="P62" s="222">
        <f t="shared" si="16"/>
        <v>9</v>
      </c>
      <c r="Q62" s="223">
        <f t="shared" si="17"/>
        <v>9</v>
      </c>
      <c r="R62" s="223">
        <f t="shared" si="18"/>
        <v>265</v>
      </c>
      <c r="T62">
        <v>534</v>
      </c>
      <c r="U62">
        <v>4359</v>
      </c>
      <c r="V62" t="s">
        <v>278</v>
      </c>
      <c r="W62">
        <v>2047.796</v>
      </c>
      <c r="X62">
        <v>819.13499999999999</v>
      </c>
      <c r="Y62">
        <v>2.5</v>
      </c>
      <c r="Z62">
        <v>12.095000000000001</v>
      </c>
      <c r="AA62">
        <v>123.239115</v>
      </c>
      <c r="AB62">
        <v>0.62662600000000002</v>
      </c>
      <c r="AC62">
        <v>45.337456000000003</v>
      </c>
      <c r="AD62" s="1">
        <v>466</v>
      </c>
      <c r="AE62">
        <v>9</v>
      </c>
      <c r="AF62">
        <v>265</v>
      </c>
      <c r="AG62">
        <v>90</v>
      </c>
      <c r="AH62">
        <v>16.616444999999999</v>
      </c>
      <c r="AI62">
        <v>510.2</v>
      </c>
      <c r="AJ62">
        <v>0</v>
      </c>
      <c r="AK62">
        <v>9</v>
      </c>
      <c r="AL62">
        <v>3215</v>
      </c>
      <c r="AM62">
        <v>1.0155873275522869</v>
      </c>
      <c r="AN62" t="s">
        <v>71</v>
      </c>
      <c r="AO62">
        <v>734.34</v>
      </c>
      <c r="AP62" t="s">
        <v>705</v>
      </c>
      <c r="AQ62" t="s">
        <v>118</v>
      </c>
      <c r="AR62" t="s">
        <v>119</v>
      </c>
      <c r="AS62" t="s">
        <v>118</v>
      </c>
      <c r="AT62" t="s">
        <v>119</v>
      </c>
      <c r="AU62" t="s">
        <v>203</v>
      </c>
      <c r="AV62" t="s">
        <v>278</v>
      </c>
      <c r="AW62" t="s">
        <v>71</v>
      </c>
      <c r="AX62">
        <v>4359</v>
      </c>
      <c r="AY62" t="s">
        <v>461</v>
      </c>
      <c r="AZ62">
        <v>15</v>
      </c>
      <c r="BA62" t="s">
        <v>572</v>
      </c>
      <c r="BB62">
        <v>6</v>
      </c>
      <c r="BC62">
        <v>1</v>
      </c>
      <c r="BE62" t="s">
        <v>66</v>
      </c>
      <c r="BF62">
        <v>1</v>
      </c>
      <c r="BG62" t="s">
        <v>371</v>
      </c>
      <c r="BI62" t="s">
        <v>118</v>
      </c>
      <c r="BJ62" t="s">
        <v>278</v>
      </c>
      <c r="BK62" t="s">
        <v>71</v>
      </c>
      <c r="BL62">
        <v>1.0155873275522869</v>
      </c>
      <c r="BM62">
        <v>4359</v>
      </c>
      <c r="BN62" t="s">
        <v>119</v>
      </c>
      <c r="BO62" t="s">
        <v>203</v>
      </c>
      <c r="BP62">
        <v>6</v>
      </c>
      <c r="BQ62">
        <v>2047.796</v>
      </c>
      <c r="BR62">
        <v>5.0846356694463444E-3</v>
      </c>
      <c r="BS62">
        <v>0.3678820316098505</v>
      </c>
      <c r="BT62">
        <v>0.22756172978167746</v>
      </c>
      <c r="BU62">
        <v>12.095000000000001</v>
      </c>
      <c r="BV62">
        <v>0.43949690301182343</v>
      </c>
      <c r="BW62">
        <v>12.940742144237023</v>
      </c>
      <c r="BX62">
        <v>9</v>
      </c>
      <c r="BY62">
        <v>9</v>
      </c>
      <c r="BZ62">
        <v>265</v>
      </c>
    </row>
    <row r="63" spans="1:78" ht="16.5">
      <c r="A63" s="123" t="str">
        <f t="shared" si="1"/>
        <v>해성운수</v>
      </c>
      <c r="B63" s="124" t="str">
        <f t="shared" si="2"/>
        <v>박종길</v>
      </c>
      <c r="C63" s="125" t="str">
        <f t="shared" si="3"/>
        <v>D</v>
      </c>
      <c r="D63" s="126">
        <f t="shared" si="4"/>
        <v>0.82701906130097225</v>
      </c>
      <c r="E63" s="127">
        <f t="shared" si="5"/>
        <v>7987</v>
      </c>
      <c r="F63" s="128" t="str">
        <f t="shared" si="6"/>
        <v>579</v>
      </c>
      <c r="G63" s="129" t="str">
        <f t="shared" si="7"/>
        <v>71바5814</v>
      </c>
      <c r="H63" s="130">
        <f t="shared" si="8"/>
        <v>2</v>
      </c>
      <c r="I63" s="131">
        <f t="shared" si="9"/>
        <v>1607.0450000000001</v>
      </c>
      <c r="J63" s="132">
        <f t="shared" si="10"/>
        <v>6.9145800785787347E-3</v>
      </c>
      <c r="K63" s="132">
        <f t="shared" si="11"/>
        <v>0.45891301429405917</v>
      </c>
      <c r="L63" s="132">
        <f t="shared" si="12"/>
        <v>0.41566975411391716</v>
      </c>
      <c r="M63" s="133">
        <f t="shared" si="13"/>
        <v>4.1260000000000003</v>
      </c>
      <c r="N63" s="134">
        <f t="shared" si="14"/>
        <v>0</v>
      </c>
      <c r="O63" s="134">
        <f t="shared" si="15"/>
        <v>1.2445202218979554</v>
      </c>
      <c r="P63" s="220">
        <f t="shared" si="16"/>
        <v>84</v>
      </c>
      <c r="Q63" s="221">
        <f t="shared" si="17"/>
        <v>0</v>
      </c>
      <c r="R63" s="221">
        <f t="shared" si="18"/>
        <v>20</v>
      </c>
      <c r="T63">
        <v>534</v>
      </c>
      <c r="U63">
        <v>7987</v>
      </c>
      <c r="V63" t="s">
        <v>279</v>
      </c>
      <c r="W63">
        <v>1607.0450000000001</v>
      </c>
      <c r="X63">
        <v>342.03300000000002</v>
      </c>
      <c r="Y63">
        <v>4.6989999999999998</v>
      </c>
      <c r="Z63">
        <v>4.1260000000000003</v>
      </c>
      <c r="AA63">
        <v>167.31804199999999</v>
      </c>
      <c r="AB63">
        <v>1.1569339999999999</v>
      </c>
      <c r="AC63">
        <v>76.784426999999994</v>
      </c>
      <c r="AD63" s="1">
        <v>668</v>
      </c>
      <c r="AE63">
        <v>0</v>
      </c>
      <c r="AF63">
        <v>20</v>
      </c>
      <c r="AG63">
        <v>72</v>
      </c>
      <c r="AH63">
        <v>9.6047320000000003</v>
      </c>
      <c r="AI63">
        <v>11.9</v>
      </c>
      <c r="AJ63">
        <v>0</v>
      </c>
      <c r="AK63">
        <v>84</v>
      </c>
      <c r="AL63">
        <v>62686</v>
      </c>
      <c r="AM63">
        <v>0.82701906130097225</v>
      </c>
      <c r="AN63" t="s">
        <v>67</v>
      </c>
      <c r="AO63">
        <v>1414.713</v>
      </c>
      <c r="AP63" t="s">
        <v>706</v>
      </c>
      <c r="AQ63" t="s">
        <v>118</v>
      </c>
      <c r="AR63" t="s">
        <v>127</v>
      </c>
      <c r="AS63" t="s">
        <v>118</v>
      </c>
      <c r="AT63" t="s">
        <v>127</v>
      </c>
      <c r="AU63" t="s">
        <v>239</v>
      </c>
      <c r="AV63" t="s">
        <v>279</v>
      </c>
      <c r="AW63" t="s">
        <v>67</v>
      </c>
      <c r="AX63">
        <v>7987</v>
      </c>
      <c r="AY63" t="s">
        <v>483</v>
      </c>
      <c r="AZ63">
        <v>2</v>
      </c>
      <c r="BA63" t="s">
        <v>400</v>
      </c>
      <c r="BB63">
        <v>2</v>
      </c>
      <c r="BC63">
        <v>1</v>
      </c>
      <c r="BE63" t="s">
        <v>69</v>
      </c>
      <c r="BF63">
        <v>-1</v>
      </c>
      <c r="BG63" t="s">
        <v>425</v>
      </c>
      <c r="BI63" t="s">
        <v>118</v>
      </c>
      <c r="BJ63" t="s">
        <v>279</v>
      </c>
      <c r="BK63" t="s">
        <v>67</v>
      </c>
      <c r="BL63">
        <v>0.82701906130097225</v>
      </c>
      <c r="BM63">
        <v>7987</v>
      </c>
      <c r="BN63" t="s">
        <v>127</v>
      </c>
      <c r="BO63" t="s">
        <v>239</v>
      </c>
      <c r="BP63">
        <v>2</v>
      </c>
      <c r="BQ63">
        <v>1607.0450000000001</v>
      </c>
      <c r="BR63">
        <v>6.9145800785787347E-3</v>
      </c>
      <c r="BS63">
        <v>0.45891301429405917</v>
      </c>
      <c r="BT63">
        <v>0.41566975411391716</v>
      </c>
      <c r="BU63">
        <v>4.1260000000000003</v>
      </c>
      <c r="BV63">
        <v>0</v>
      </c>
      <c r="BW63">
        <v>1.2445202218979554</v>
      </c>
      <c r="BX63">
        <v>84</v>
      </c>
      <c r="BY63">
        <v>0</v>
      </c>
      <c r="BZ63">
        <v>20</v>
      </c>
    </row>
    <row r="64" spans="1:78" ht="16.5">
      <c r="A64" s="106" t="str">
        <f t="shared" si="1"/>
        <v>해성운수</v>
      </c>
      <c r="B64" s="107" t="str">
        <f t="shared" si="2"/>
        <v>박주철</v>
      </c>
      <c r="C64" s="108" t="str">
        <f t="shared" si="3"/>
        <v>A</v>
      </c>
      <c r="D64" s="109">
        <f t="shared" si="4"/>
        <v>0.99750000000000005</v>
      </c>
      <c r="E64" s="110">
        <f t="shared" si="5"/>
        <v>2781</v>
      </c>
      <c r="F64" s="111" t="str">
        <f t="shared" si="6"/>
        <v>24</v>
      </c>
      <c r="G64" s="112" t="str">
        <f t="shared" si="7"/>
        <v>70바3889</v>
      </c>
      <c r="H64" s="113">
        <f t="shared" si="8"/>
        <v>1</v>
      </c>
      <c r="I64" s="114">
        <f t="shared" si="9"/>
        <v>2146.69</v>
      </c>
      <c r="J64" s="115">
        <f t="shared" si="10"/>
        <v>3.7723335943567462E-3</v>
      </c>
      <c r="K64" s="115">
        <f t="shared" si="11"/>
        <v>0.45784479989469579</v>
      </c>
      <c r="L64" s="115">
        <f t="shared" si="12"/>
        <v>0.2282583884957772</v>
      </c>
      <c r="M64" s="116">
        <f t="shared" si="13"/>
        <v>12.356</v>
      </c>
      <c r="N64" s="117">
        <f t="shared" si="14"/>
        <v>0.27950006754584966</v>
      </c>
      <c r="O64" s="117">
        <f t="shared" si="15"/>
        <v>8.5713354047393899</v>
      </c>
      <c r="P64" s="222">
        <f t="shared" si="16"/>
        <v>97</v>
      </c>
      <c r="Q64" s="223">
        <f t="shared" si="17"/>
        <v>6</v>
      </c>
      <c r="R64" s="223">
        <f t="shared" si="18"/>
        <v>184</v>
      </c>
      <c r="T64">
        <v>534</v>
      </c>
      <c r="U64">
        <v>2781</v>
      </c>
      <c r="V64" t="s">
        <v>280</v>
      </c>
      <c r="W64">
        <v>2146.69</v>
      </c>
      <c r="X64">
        <v>896.60699999999997</v>
      </c>
      <c r="Y64">
        <v>2.3940000000000001</v>
      </c>
      <c r="Z64">
        <v>12.356</v>
      </c>
      <c r="AA64">
        <v>152.27497399999999</v>
      </c>
      <c r="AB64">
        <v>0.57443200000000005</v>
      </c>
      <c r="AC64">
        <v>69.718305000000001</v>
      </c>
      <c r="AD64" s="1">
        <v>490</v>
      </c>
      <c r="AE64">
        <v>6</v>
      </c>
      <c r="AF64">
        <v>184</v>
      </c>
      <c r="AG64">
        <v>77</v>
      </c>
      <c r="AH64">
        <v>14.097457</v>
      </c>
      <c r="AI64">
        <v>2285.4</v>
      </c>
      <c r="AJ64">
        <v>0</v>
      </c>
      <c r="AK64">
        <v>97</v>
      </c>
      <c r="AL64">
        <v>56283</v>
      </c>
      <c r="AM64">
        <v>0.99750000000000005</v>
      </c>
      <c r="AN64" t="s">
        <v>66</v>
      </c>
      <c r="AO64">
        <v>2146.69</v>
      </c>
      <c r="AP64" t="s">
        <v>707</v>
      </c>
      <c r="AQ64" t="s">
        <v>118</v>
      </c>
      <c r="AR64" t="s">
        <v>119</v>
      </c>
      <c r="AS64" t="s">
        <v>118</v>
      </c>
      <c r="AT64" t="s">
        <v>119</v>
      </c>
      <c r="AU64" t="s">
        <v>209</v>
      </c>
      <c r="AV64" t="s">
        <v>280</v>
      </c>
      <c r="AW64" t="s">
        <v>66</v>
      </c>
      <c r="AX64">
        <v>2781</v>
      </c>
      <c r="AY64" t="s">
        <v>464</v>
      </c>
      <c r="AZ64">
        <v>2</v>
      </c>
      <c r="BA64" t="s">
        <v>372</v>
      </c>
      <c r="BB64">
        <v>1</v>
      </c>
      <c r="BC64">
        <v>1</v>
      </c>
      <c r="BE64" t="s">
        <v>66</v>
      </c>
      <c r="BF64">
        <v>0</v>
      </c>
      <c r="BG64" s="5" t="s">
        <v>337</v>
      </c>
      <c r="BI64" t="s">
        <v>118</v>
      </c>
      <c r="BJ64" t="s">
        <v>280</v>
      </c>
      <c r="BK64" t="s">
        <v>66</v>
      </c>
      <c r="BL64">
        <v>0.99750000000000005</v>
      </c>
      <c r="BM64">
        <v>2781</v>
      </c>
      <c r="BN64" t="s">
        <v>119</v>
      </c>
      <c r="BO64" t="s">
        <v>209</v>
      </c>
      <c r="BP64">
        <v>1</v>
      </c>
      <c r="BQ64">
        <v>2146.69</v>
      </c>
      <c r="BR64">
        <v>3.7723335943567462E-3</v>
      </c>
      <c r="BS64">
        <v>0.45784479989469579</v>
      </c>
      <c r="BT64">
        <v>0.2282583884957772</v>
      </c>
      <c r="BU64">
        <v>12.356</v>
      </c>
      <c r="BV64">
        <v>0.27950006754584966</v>
      </c>
      <c r="BW64">
        <v>8.5713354047393899</v>
      </c>
      <c r="BX64">
        <v>97</v>
      </c>
      <c r="BY64">
        <v>6</v>
      </c>
      <c r="BZ64">
        <v>184</v>
      </c>
    </row>
    <row r="65" spans="1:78" ht="16.5">
      <c r="A65" s="123" t="str">
        <f t="shared" si="1"/>
        <v>해성운수</v>
      </c>
      <c r="B65" s="124" t="str">
        <f t="shared" si="2"/>
        <v>박진혁</v>
      </c>
      <c r="C65" s="125" t="str">
        <f t="shared" si="3"/>
        <v>D</v>
      </c>
      <c r="D65" s="126">
        <f t="shared" si="4"/>
        <v>0.8298261531633524</v>
      </c>
      <c r="E65" s="127">
        <f t="shared" si="5"/>
        <v>1891</v>
      </c>
      <c r="F65" s="128" t="str">
        <f t="shared" si="6"/>
        <v>24</v>
      </c>
      <c r="G65" s="129" t="str">
        <f t="shared" si="7"/>
        <v>70바3866</v>
      </c>
      <c r="H65" s="130">
        <f t="shared" si="8"/>
        <v>2</v>
      </c>
      <c r="I65" s="131">
        <f t="shared" si="9"/>
        <v>1812.0640000000001</v>
      </c>
      <c r="J65" s="132">
        <f t="shared" si="10"/>
        <v>2.4024220223929822E-2</v>
      </c>
      <c r="K65" s="132">
        <f t="shared" si="11"/>
        <v>0.43429688880107603</v>
      </c>
      <c r="L65" s="132">
        <f t="shared" si="12"/>
        <v>0.21963904144665972</v>
      </c>
      <c r="M65" s="133">
        <f t="shared" si="13"/>
        <v>13.551</v>
      </c>
      <c r="N65" s="134">
        <f t="shared" si="14"/>
        <v>2.3177989298391224</v>
      </c>
      <c r="O65" s="134">
        <f t="shared" si="15"/>
        <v>13.851607890229042</v>
      </c>
      <c r="P65" s="220">
        <f t="shared" si="16"/>
        <v>39</v>
      </c>
      <c r="Q65" s="221">
        <f t="shared" si="17"/>
        <v>42</v>
      </c>
      <c r="R65" s="221">
        <f t="shared" si="18"/>
        <v>251</v>
      </c>
      <c r="T65">
        <v>534</v>
      </c>
      <c r="U65">
        <v>1891</v>
      </c>
      <c r="V65" t="s">
        <v>281</v>
      </c>
      <c r="W65">
        <v>1812.0640000000001</v>
      </c>
      <c r="X65">
        <v>947.31299999999999</v>
      </c>
      <c r="Y65">
        <v>1.913</v>
      </c>
      <c r="Z65">
        <v>13.551</v>
      </c>
      <c r="AA65">
        <v>126.977191</v>
      </c>
      <c r="AB65">
        <v>3.0505279999999999</v>
      </c>
      <c r="AC65">
        <v>55.145798999999997</v>
      </c>
      <c r="AD65" s="1">
        <v>398</v>
      </c>
      <c r="AE65">
        <v>42</v>
      </c>
      <c r="AF65">
        <v>251</v>
      </c>
      <c r="AG65">
        <v>87</v>
      </c>
      <c r="AH65">
        <v>14.270783</v>
      </c>
      <c r="AI65">
        <v>1099.0999999999999</v>
      </c>
      <c r="AJ65">
        <v>22.5</v>
      </c>
      <c r="AK65">
        <v>39</v>
      </c>
      <c r="AL65">
        <v>40348</v>
      </c>
      <c r="AM65">
        <v>0.8298261531633524</v>
      </c>
      <c r="AN65" t="s">
        <v>67</v>
      </c>
      <c r="AO65">
        <v>1696.472</v>
      </c>
      <c r="AP65" t="s">
        <v>708</v>
      </c>
      <c r="AQ65" t="s">
        <v>118</v>
      </c>
      <c r="AR65" t="s">
        <v>119</v>
      </c>
      <c r="AS65" t="s">
        <v>118</v>
      </c>
      <c r="AT65" t="s">
        <v>119</v>
      </c>
      <c r="AU65" t="s">
        <v>198</v>
      </c>
      <c r="AV65" t="s">
        <v>281</v>
      </c>
      <c r="AW65" t="s">
        <v>67</v>
      </c>
      <c r="AX65">
        <v>1891</v>
      </c>
      <c r="AY65" t="s">
        <v>463</v>
      </c>
      <c r="AZ65">
        <v>4</v>
      </c>
      <c r="BA65" t="s">
        <v>527</v>
      </c>
      <c r="BB65">
        <v>2</v>
      </c>
      <c r="BC65">
        <v>1</v>
      </c>
      <c r="BE65" t="s">
        <v>67</v>
      </c>
      <c r="BF65">
        <v>0</v>
      </c>
      <c r="BG65" s="5" t="s">
        <v>337</v>
      </c>
      <c r="BI65" t="s">
        <v>118</v>
      </c>
      <c r="BJ65" t="s">
        <v>281</v>
      </c>
      <c r="BK65" t="s">
        <v>67</v>
      </c>
      <c r="BL65">
        <v>0.8298261531633524</v>
      </c>
      <c r="BM65">
        <v>1891</v>
      </c>
      <c r="BN65" t="s">
        <v>119</v>
      </c>
      <c r="BO65" t="s">
        <v>198</v>
      </c>
      <c r="BP65">
        <v>2</v>
      </c>
      <c r="BQ65">
        <v>1812.0640000000001</v>
      </c>
      <c r="BR65">
        <v>2.4024220223929822E-2</v>
      </c>
      <c r="BS65">
        <v>0.43429688880107603</v>
      </c>
      <c r="BT65">
        <v>0.21963904144665972</v>
      </c>
      <c r="BU65">
        <v>13.551</v>
      </c>
      <c r="BV65">
        <v>2.3177989298391224</v>
      </c>
      <c r="BW65">
        <v>13.851607890229042</v>
      </c>
      <c r="BX65">
        <v>39</v>
      </c>
      <c r="BY65">
        <v>42</v>
      </c>
      <c r="BZ65">
        <v>251</v>
      </c>
    </row>
    <row r="66" spans="1:78" ht="16.5">
      <c r="A66" s="106" t="str">
        <f t="shared" si="1"/>
        <v>해성운수</v>
      </c>
      <c r="B66" s="107" t="str">
        <f t="shared" si="2"/>
        <v>박찬극</v>
      </c>
      <c r="C66" s="108" t="str">
        <f t="shared" si="3"/>
        <v>B</v>
      </c>
      <c r="D66" s="109">
        <f t="shared" si="4"/>
        <v>0.90979166666666667</v>
      </c>
      <c r="E66" s="110">
        <f t="shared" si="5"/>
        <v>5490</v>
      </c>
      <c r="F66" s="111" t="str">
        <f t="shared" si="6"/>
        <v>568</v>
      </c>
      <c r="G66" s="112" t="str">
        <f t="shared" si="7"/>
        <v>71바5774</v>
      </c>
      <c r="H66" s="113">
        <f t="shared" si="8"/>
        <v>1</v>
      </c>
      <c r="I66" s="114">
        <f t="shared" si="9"/>
        <v>1504.367</v>
      </c>
      <c r="J66" s="115">
        <f t="shared" si="10"/>
        <v>1.3354464769993307E-2</v>
      </c>
      <c r="K66" s="115">
        <f t="shared" si="11"/>
        <v>0.36307646389777287</v>
      </c>
      <c r="L66" s="115">
        <f t="shared" si="12"/>
        <v>0.32638312326712832</v>
      </c>
      <c r="M66" s="116">
        <f t="shared" si="13"/>
        <v>4.5919999999999996</v>
      </c>
      <c r="N66" s="117">
        <f t="shared" si="14"/>
        <v>0</v>
      </c>
      <c r="O66" s="117">
        <f t="shared" si="15"/>
        <v>0.13294628238986897</v>
      </c>
      <c r="P66" s="222">
        <f t="shared" si="16"/>
        <v>67</v>
      </c>
      <c r="Q66" s="223">
        <f t="shared" si="17"/>
        <v>0</v>
      </c>
      <c r="R66" s="223">
        <f t="shared" si="18"/>
        <v>2</v>
      </c>
      <c r="T66">
        <v>534</v>
      </c>
      <c r="U66">
        <v>5490</v>
      </c>
      <c r="V66" t="s">
        <v>282</v>
      </c>
      <c r="W66">
        <v>1504.367</v>
      </c>
      <c r="X66">
        <v>344.45699999999999</v>
      </c>
      <c r="Y66">
        <v>4.367</v>
      </c>
      <c r="Z66">
        <v>4.5919999999999996</v>
      </c>
      <c r="AA66">
        <v>131.49886799999999</v>
      </c>
      <c r="AB66">
        <v>1.756097</v>
      </c>
      <c r="AC66">
        <v>47.744143999999999</v>
      </c>
      <c r="AD66" s="1">
        <v>491</v>
      </c>
      <c r="AE66">
        <v>0</v>
      </c>
      <c r="AF66">
        <v>2</v>
      </c>
      <c r="AG66">
        <v>73</v>
      </c>
      <c r="AH66">
        <v>11.440151</v>
      </c>
      <c r="AI66">
        <v>67.5</v>
      </c>
      <c r="AJ66">
        <v>0</v>
      </c>
      <c r="AK66">
        <v>67</v>
      </c>
      <c r="AL66">
        <v>15418</v>
      </c>
      <c r="AM66">
        <v>0.90979166666666667</v>
      </c>
      <c r="AN66" t="s">
        <v>68</v>
      </c>
      <c r="AO66">
        <v>1504.367</v>
      </c>
      <c r="AP66" t="s">
        <v>709</v>
      </c>
      <c r="AQ66" t="s">
        <v>118</v>
      </c>
      <c r="AR66" t="s">
        <v>126</v>
      </c>
      <c r="AS66" t="s">
        <v>118</v>
      </c>
      <c r="AT66" t="s">
        <v>126</v>
      </c>
      <c r="AU66" t="s">
        <v>234</v>
      </c>
      <c r="AV66" t="s">
        <v>282</v>
      </c>
      <c r="AW66" t="s">
        <v>68</v>
      </c>
      <c r="AX66">
        <v>5490</v>
      </c>
      <c r="AY66" t="s">
        <v>509</v>
      </c>
      <c r="AZ66">
        <v>2</v>
      </c>
      <c r="BA66" t="s">
        <v>567</v>
      </c>
      <c r="BB66">
        <v>1</v>
      </c>
      <c r="BC66">
        <v>1</v>
      </c>
      <c r="BE66" t="s">
        <v>68</v>
      </c>
      <c r="BF66">
        <v>0</v>
      </c>
      <c r="BG66" s="5" t="s">
        <v>337</v>
      </c>
      <c r="BI66" t="s">
        <v>118</v>
      </c>
      <c r="BJ66" t="s">
        <v>282</v>
      </c>
      <c r="BK66" t="s">
        <v>68</v>
      </c>
      <c r="BL66">
        <v>0.90979166666666667</v>
      </c>
      <c r="BM66">
        <v>5490</v>
      </c>
      <c r="BN66" t="s">
        <v>126</v>
      </c>
      <c r="BO66" t="s">
        <v>234</v>
      </c>
      <c r="BP66">
        <v>1</v>
      </c>
      <c r="BQ66">
        <v>1504.367</v>
      </c>
      <c r="BR66">
        <v>1.3354464769993307E-2</v>
      </c>
      <c r="BS66">
        <v>0.36307646389777287</v>
      </c>
      <c r="BT66">
        <v>0.32638312326712832</v>
      </c>
      <c r="BU66">
        <v>4.5919999999999996</v>
      </c>
      <c r="BV66">
        <v>0</v>
      </c>
      <c r="BW66">
        <v>0.13294628238986897</v>
      </c>
      <c r="BX66">
        <v>67</v>
      </c>
      <c r="BY66">
        <v>0</v>
      </c>
      <c r="BZ66">
        <v>2</v>
      </c>
    </row>
    <row r="67" spans="1:78" ht="16.5">
      <c r="A67" s="123" t="str">
        <f t="shared" si="1"/>
        <v>해성운수</v>
      </c>
      <c r="B67" s="124" t="str">
        <f t="shared" si="2"/>
        <v>박철희</v>
      </c>
      <c r="C67" s="125" t="str">
        <f t="shared" si="3"/>
        <v>C</v>
      </c>
      <c r="D67" s="126">
        <f t="shared" si="4"/>
        <v>0.86345440929983919</v>
      </c>
      <c r="E67" s="127">
        <f t="shared" si="5"/>
        <v>3804</v>
      </c>
      <c r="F67" s="128" t="str">
        <f t="shared" si="6"/>
        <v>593</v>
      </c>
      <c r="G67" s="129" t="str">
        <f t="shared" si="7"/>
        <v>71바6506</v>
      </c>
      <c r="H67" s="130">
        <f t="shared" si="8"/>
        <v>2</v>
      </c>
      <c r="I67" s="131">
        <f t="shared" si="9"/>
        <v>2860.8180000000002</v>
      </c>
      <c r="J67" s="132">
        <f t="shared" si="10"/>
        <v>1.5805350255406948E-2</v>
      </c>
      <c r="K67" s="132">
        <f t="shared" si="11"/>
        <v>0.56066247393708213</v>
      </c>
      <c r="L67" s="132">
        <f t="shared" si="12"/>
        <v>0.53900667571303029</v>
      </c>
      <c r="M67" s="133">
        <f t="shared" si="13"/>
        <v>13.738</v>
      </c>
      <c r="N67" s="134">
        <f t="shared" si="14"/>
        <v>0.34955037335475375</v>
      </c>
      <c r="O67" s="134">
        <f t="shared" si="15"/>
        <v>6.3268617577210433</v>
      </c>
      <c r="P67" s="220">
        <f t="shared" si="16"/>
        <v>391</v>
      </c>
      <c r="Q67" s="221">
        <f t="shared" si="17"/>
        <v>10</v>
      </c>
      <c r="R67" s="221">
        <f t="shared" si="18"/>
        <v>181</v>
      </c>
      <c r="T67">
        <v>534</v>
      </c>
      <c r="U67">
        <v>3804</v>
      </c>
      <c r="V67" t="s">
        <v>283</v>
      </c>
      <c r="W67">
        <v>2860.8180000000002</v>
      </c>
      <c r="X67">
        <v>1050.356</v>
      </c>
      <c r="Y67">
        <v>2.7240000000000002</v>
      </c>
      <c r="Z67">
        <v>13.738</v>
      </c>
      <c r="AA67">
        <v>328.351091</v>
      </c>
      <c r="AB67">
        <v>5.1897039999999999</v>
      </c>
      <c r="AC67">
        <v>184.09413499999999</v>
      </c>
      <c r="AD67" s="1">
        <v>1542</v>
      </c>
      <c r="AE67">
        <v>10</v>
      </c>
      <c r="AF67">
        <v>181</v>
      </c>
      <c r="AG67">
        <v>74</v>
      </c>
      <c r="AH67">
        <v>8.7126800000000006</v>
      </c>
      <c r="AI67">
        <v>536.79999999999995</v>
      </c>
      <c r="AJ67">
        <v>0</v>
      </c>
      <c r="AK67">
        <v>391</v>
      </c>
      <c r="AL67">
        <v>181311</v>
      </c>
      <c r="AM67">
        <v>0.86345440929983919</v>
      </c>
      <c r="AN67" t="s">
        <v>69</v>
      </c>
      <c r="AO67">
        <v>2770.36</v>
      </c>
      <c r="AP67" t="s">
        <v>710</v>
      </c>
      <c r="AQ67" t="s">
        <v>118</v>
      </c>
      <c r="AR67" t="s">
        <v>128</v>
      </c>
      <c r="AS67" t="s">
        <v>118</v>
      </c>
      <c r="AT67" t="s">
        <v>128</v>
      </c>
      <c r="AU67" t="s">
        <v>247</v>
      </c>
      <c r="AV67" t="s">
        <v>283</v>
      </c>
      <c r="AW67" t="s">
        <v>69</v>
      </c>
      <c r="AX67">
        <v>3804</v>
      </c>
      <c r="AY67" t="s">
        <v>458</v>
      </c>
      <c r="AZ67">
        <v>1</v>
      </c>
      <c r="BA67" t="s">
        <v>406</v>
      </c>
      <c r="BB67">
        <v>2</v>
      </c>
      <c r="BC67">
        <v>1</v>
      </c>
      <c r="BE67" t="s">
        <v>69</v>
      </c>
      <c r="BF67">
        <v>0</v>
      </c>
      <c r="BG67" s="5" t="s">
        <v>337</v>
      </c>
      <c r="BI67" t="s">
        <v>118</v>
      </c>
      <c r="BJ67" t="s">
        <v>283</v>
      </c>
      <c r="BK67" t="s">
        <v>69</v>
      </c>
      <c r="BL67">
        <v>0.86345440929983919</v>
      </c>
      <c r="BM67">
        <v>3804</v>
      </c>
      <c r="BN67" t="s">
        <v>128</v>
      </c>
      <c r="BO67" t="s">
        <v>247</v>
      </c>
      <c r="BP67">
        <v>2</v>
      </c>
      <c r="BQ67">
        <v>2860.8180000000002</v>
      </c>
      <c r="BR67">
        <v>1.5805350255406948E-2</v>
      </c>
      <c r="BS67">
        <v>0.56066247393708213</v>
      </c>
      <c r="BT67">
        <v>0.53900667571303029</v>
      </c>
      <c r="BU67">
        <v>13.738</v>
      </c>
      <c r="BV67">
        <v>0.34955037335475375</v>
      </c>
      <c r="BW67">
        <v>6.3268617577210433</v>
      </c>
      <c r="BX67">
        <v>391</v>
      </c>
      <c r="BY67">
        <v>10</v>
      </c>
      <c r="BZ67">
        <v>181</v>
      </c>
    </row>
    <row r="68" spans="1:78" ht="16.5">
      <c r="A68" s="106" t="str">
        <f t="shared" si="1"/>
        <v>해성운수</v>
      </c>
      <c r="B68" s="107" t="str">
        <f t="shared" si="2"/>
        <v>배석용</v>
      </c>
      <c r="C68" s="108" t="str">
        <f t="shared" si="3"/>
        <v>C</v>
      </c>
      <c r="D68" s="109">
        <f t="shared" si="4"/>
        <v>0.88070465054276237</v>
      </c>
      <c r="E68" s="110">
        <f t="shared" si="5"/>
        <v>5398</v>
      </c>
      <c r="F68" s="111" t="str">
        <f t="shared" si="6"/>
        <v>579</v>
      </c>
      <c r="G68" s="112" t="str">
        <f t="shared" si="7"/>
        <v>71바5799</v>
      </c>
      <c r="H68" s="113">
        <f t="shared" si="8"/>
        <v>3</v>
      </c>
      <c r="I68" s="114">
        <f t="shared" si="9"/>
        <v>1236.625</v>
      </c>
      <c r="J68" s="115">
        <f t="shared" si="10"/>
        <v>1.0142517418398309E-2</v>
      </c>
      <c r="K68" s="115">
        <f t="shared" si="11"/>
        <v>0.45416525303986044</v>
      </c>
      <c r="L68" s="115">
        <f t="shared" si="12"/>
        <v>0.42615991104821593</v>
      </c>
      <c r="M68" s="116">
        <f t="shared" si="13"/>
        <v>3.9140000000000001</v>
      </c>
      <c r="N68" s="117">
        <f t="shared" si="14"/>
        <v>8.0865258263418574E-2</v>
      </c>
      <c r="O68" s="117">
        <f t="shared" si="15"/>
        <v>1.4555746487415344</v>
      </c>
      <c r="P68" s="222">
        <f t="shared" si="16"/>
        <v>43</v>
      </c>
      <c r="Q68" s="223">
        <f t="shared" si="17"/>
        <v>1</v>
      </c>
      <c r="R68" s="223">
        <f t="shared" si="18"/>
        <v>18</v>
      </c>
      <c r="T68">
        <v>534</v>
      </c>
      <c r="U68">
        <v>5398</v>
      </c>
      <c r="V68" t="s">
        <v>532</v>
      </c>
      <c r="W68">
        <v>1236.625</v>
      </c>
      <c r="X68">
        <v>247.89500000000001</v>
      </c>
      <c r="Y68">
        <v>4.9889999999999999</v>
      </c>
      <c r="Z68">
        <v>3.9140000000000001</v>
      </c>
      <c r="AA68">
        <v>113.27247</v>
      </c>
      <c r="AB68">
        <v>1.148868</v>
      </c>
      <c r="AC68">
        <v>51.444420000000001</v>
      </c>
      <c r="AD68" s="1">
        <v>527</v>
      </c>
      <c r="AE68">
        <v>1</v>
      </c>
      <c r="AF68">
        <v>18</v>
      </c>
      <c r="AG68">
        <v>84</v>
      </c>
      <c r="AH68">
        <v>10.917259</v>
      </c>
      <c r="AI68">
        <v>51.5</v>
      </c>
      <c r="AJ68">
        <v>0</v>
      </c>
      <c r="AK68">
        <v>43</v>
      </c>
      <c r="AL68">
        <v>15500</v>
      </c>
      <c r="AM68">
        <v>0.88070465054276237</v>
      </c>
      <c r="AN68" t="s">
        <v>69</v>
      </c>
      <c r="AO68">
        <v>811.5</v>
      </c>
      <c r="AP68" t="s">
        <v>711</v>
      </c>
      <c r="AQ68" t="s">
        <v>118</v>
      </c>
      <c r="AR68" t="s">
        <v>127</v>
      </c>
      <c r="AS68" t="s">
        <v>118</v>
      </c>
      <c r="AT68" t="s">
        <v>127</v>
      </c>
      <c r="AU68" t="s">
        <v>360</v>
      </c>
      <c r="AV68" t="s">
        <v>532</v>
      </c>
      <c r="AW68" t="s">
        <v>69</v>
      </c>
      <c r="AX68">
        <v>5398</v>
      </c>
      <c r="AY68" t="s">
        <v>495</v>
      </c>
      <c r="AZ68">
        <v>2</v>
      </c>
      <c r="BA68" t="s">
        <v>432</v>
      </c>
      <c r="BB68">
        <v>3</v>
      </c>
      <c r="BC68">
        <v>1</v>
      </c>
      <c r="BE68" t="s">
        <v>66</v>
      </c>
      <c r="BF68">
        <v>-2</v>
      </c>
      <c r="BG68" t="s">
        <v>425</v>
      </c>
      <c r="BI68" t="s">
        <v>118</v>
      </c>
      <c r="BJ68" t="s">
        <v>532</v>
      </c>
      <c r="BK68" t="s">
        <v>69</v>
      </c>
      <c r="BL68">
        <v>0.88070465054276237</v>
      </c>
      <c r="BM68">
        <v>5398</v>
      </c>
      <c r="BN68" t="s">
        <v>127</v>
      </c>
      <c r="BO68" t="s">
        <v>360</v>
      </c>
      <c r="BP68">
        <v>3</v>
      </c>
      <c r="BQ68">
        <v>1236.625</v>
      </c>
      <c r="BR68">
        <v>1.0142517418398309E-2</v>
      </c>
      <c r="BS68">
        <v>0.45416525303986044</v>
      </c>
      <c r="BT68">
        <v>0.42615991104821593</v>
      </c>
      <c r="BU68">
        <v>3.9140000000000001</v>
      </c>
      <c r="BV68">
        <v>8.0865258263418574E-2</v>
      </c>
      <c r="BW68">
        <v>1.4555746487415344</v>
      </c>
      <c r="BX68">
        <v>43</v>
      </c>
      <c r="BY68">
        <v>1</v>
      </c>
      <c r="BZ68">
        <v>18</v>
      </c>
    </row>
    <row r="69" spans="1:78" ht="16.5">
      <c r="A69" s="123" t="str">
        <f t="shared" si="1"/>
        <v>해성운수</v>
      </c>
      <c r="B69" s="124" t="str">
        <f t="shared" si="2"/>
        <v>백경희</v>
      </c>
      <c r="C69" s="125" t="str">
        <f t="shared" si="3"/>
        <v>S</v>
      </c>
      <c r="D69" s="126">
        <f t="shared" si="4"/>
        <v>1.0149231539181423</v>
      </c>
      <c r="E69" s="127">
        <f t="shared" si="5"/>
        <v>9674</v>
      </c>
      <c r="F69" s="128" t="str">
        <f t="shared" si="6"/>
        <v>24</v>
      </c>
      <c r="G69" s="129" t="str">
        <f t="shared" si="7"/>
        <v>70바3874</v>
      </c>
      <c r="H69" s="130">
        <f t="shared" si="8"/>
        <v>5</v>
      </c>
      <c r="I69" s="131">
        <f t="shared" si="9"/>
        <v>2170.6570000000002</v>
      </c>
      <c r="J69" s="132">
        <f t="shared" si="10"/>
        <v>2.2420782326385842E-2</v>
      </c>
      <c r="K69" s="132">
        <f t="shared" si="11"/>
        <v>0.34180302323653655</v>
      </c>
      <c r="L69" s="132">
        <f t="shared" si="12"/>
        <v>0.24370501649961276</v>
      </c>
      <c r="M69" s="133">
        <f t="shared" si="13"/>
        <v>10.257</v>
      </c>
      <c r="N69" s="134">
        <f t="shared" si="14"/>
        <v>0.23034500614330131</v>
      </c>
      <c r="O69" s="134">
        <f t="shared" si="15"/>
        <v>11.609388309622386</v>
      </c>
      <c r="P69" s="220">
        <f t="shared" si="16"/>
        <v>20</v>
      </c>
      <c r="Q69" s="221">
        <f t="shared" si="17"/>
        <v>5</v>
      </c>
      <c r="R69" s="221">
        <f t="shared" si="18"/>
        <v>252</v>
      </c>
      <c r="T69">
        <v>534</v>
      </c>
      <c r="U69">
        <v>9674</v>
      </c>
      <c r="V69" t="s">
        <v>284</v>
      </c>
      <c r="W69">
        <v>2170.6570000000002</v>
      </c>
      <c r="X69">
        <v>894.26700000000005</v>
      </c>
      <c r="Y69">
        <v>2.427</v>
      </c>
      <c r="Z69">
        <v>10.257</v>
      </c>
      <c r="AA69">
        <v>135.041898</v>
      </c>
      <c r="AB69">
        <v>3.0277449999999999</v>
      </c>
      <c r="AC69">
        <v>46.157729000000003</v>
      </c>
      <c r="AD69" s="1">
        <v>529</v>
      </c>
      <c r="AE69">
        <v>5</v>
      </c>
      <c r="AF69">
        <v>252</v>
      </c>
      <c r="AG69">
        <v>81</v>
      </c>
      <c r="AH69">
        <v>16.073951999999998</v>
      </c>
      <c r="AI69">
        <v>1500.7</v>
      </c>
      <c r="AJ69">
        <v>6.6</v>
      </c>
      <c r="AK69">
        <v>20</v>
      </c>
      <c r="AL69">
        <v>6037</v>
      </c>
      <c r="AM69">
        <v>1.0149231539181423</v>
      </c>
      <c r="AN69" t="s">
        <v>71</v>
      </c>
      <c r="AO69">
        <v>1621.0060000000001</v>
      </c>
      <c r="AP69" t="s">
        <v>712</v>
      </c>
      <c r="AQ69" t="s">
        <v>118</v>
      </c>
      <c r="AR69" t="s">
        <v>119</v>
      </c>
      <c r="AS69" t="s">
        <v>118</v>
      </c>
      <c r="AT69" t="s">
        <v>119</v>
      </c>
      <c r="AU69" t="s">
        <v>200</v>
      </c>
      <c r="AV69" t="s">
        <v>284</v>
      </c>
      <c r="AW69" t="s">
        <v>71</v>
      </c>
      <c r="AX69">
        <v>9674</v>
      </c>
      <c r="AY69" t="s">
        <v>461</v>
      </c>
      <c r="AZ69">
        <v>16</v>
      </c>
      <c r="BA69" t="s">
        <v>585</v>
      </c>
      <c r="BB69">
        <v>5</v>
      </c>
      <c r="BC69">
        <v>1</v>
      </c>
      <c r="BE69" t="s">
        <v>66</v>
      </c>
      <c r="BF69">
        <v>1</v>
      </c>
      <c r="BG69" s="5" t="s">
        <v>371</v>
      </c>
      <c r="BI69" t="s">
        <v>118</v>
      </c>
      <c r="BJ69" t="s">
        <v>284</v>
      </c>
      <c r="BK69" t="s">
        <v>71</v>
      </c>
      <c r="BL69">
        <v>1.0149231539181423</v>
      </c>
      <c r="BM69">
        <v>9674</v>
      </c>
      <c r="BN69" t="s">
        <v>119</v>
      </c>
      <c r="BO69" t="s">
        <v>200</v>
      </c>
      <c r="BP69">
        <v>5</v>
      </c>
      <c r="BQ69">
        <v>2170.6570000000002</v>
      </c>
      <c r="BR69">
        <v>2.2420782326385842E-2</v>
      </c>
      <c r="BS69">
        <v>0.34180302323653655</v>
      </c>
      <c r="BT69">
        <v>0.24370501649961276</v>
      </c>
      <c r="BU69">
        <v>10.257</v>
      </c>
      <c r="BV69">
        <v>0.23034500614330131</v>
      </c>
      <c r="BW69">
        <v>11.609388309622386</v>
      </c>
      <c r="BX69">
        <v>20</v>
      </c>
      <c r="BY69">
        <v>5</v>
      </c>
      <c r="BZ69">
        <v>252</v>
      </c>
    </row>
    <row r="70" spans="1:78" ht="16.5">
      <c r="A70" s="106" t="str">
        <f t="shared" si="1"/>
        <v>해성운수</v>
      </c>
      <c r="B70" s="107" t="str">
        <f t="shared" si="2"/>
        <v>서영석</v>
      </c>
      <c r="C70" s="108" t="str">
        <f t="shared" si="3"/>
        <v>D</v>
      </c>
      <c r="D70" s="109">
        <f t="shared" si="4"/>
        <v>0.84941629418687015</v>
      </c>
      <c r="E70" s="110">
        <f t="shared" si="5"/>
        <v>1245</v>
      </c>
      <c r="F70" s="111" t="str">
        <f t="shared" si="6"/>
        <v>514-1</v>
      </c>
      <c r="G70" s="112" t="str">
        <f t="shared" si="7"/>
        <v>71바5753</v>
      </c>
      <c r="H70" s="113">
        <f t="shared" si="8"/>
        <v>3</v>
      </c>
      <c r="I70" s="114">
        <f t="shared" si="9"/>
        <v>1661.8879999999999</v>
      </c>
      <c r="J70" s="115">
        <f t="shared" si="10"/>
        <v>1.4260912290476557E-2</v>
      </c>
      <c r="K70" s="115">
        <f t="shared" si="11"/>
        <v>0.35805426350104674</v>
      </c>
      <c r="L70" s="115">
        <f t="shared" si="12"/>
        <v>0.13719336080409752</v>
      </c>
      <c r="M70" s="116">
        <f t="shared" si="13"/>
        <v>6.1</v>
      </c>
      <c r="N70" s="117">
        <f t="shared" si="14"/>
        <v>0.12034505333692765</v>
      </c>
      <c r="O70" s="117">
        <f t="shared" si="15"/>
        <v>6.2579427735202371</v>
      </c>
      <c r="P70" s="222">
        <f t="shared" si="16"/>
        <v>10</v>
      </c>
      <c r="Q70" s="223">
        <f t="shared" si="17"/>
        <v>2</v>
      </c>
      <c r="R70" s="223">
        <f t="shared" si="18"/>
        <v>104</v>
      </c>
      <c r="T70">
        <v>534</v>
      </c>
      <c r="U70">
        <v>1245</v>
      </c>
      <c r="V70" t="s">
        <v>285</v>
      </c>
      <c r="W70">
        <v>1661.8879999999999</v>
      </c>
      <c r="X70">
        <v>699.95399999999995</v>
      </c>
      <c r="Y70">
        <v>2.3740000000000001</v>
      </c>
      <c r="Z70">
        <v>6.1</v>
      </c>
      <c r="AA70">
        <v>127.675212</v>
      </c>
      <c r="AB70">
        <v>1.820765</v>
      </c>
      <c r="AC70">
        <v>45.714654000000003</v>
      </c>
      <c r="AD70" s="1">
        <v>228</v>
      </c>
      <c r="AE70">
        <v>2</v>
      </c>
      <c r="AF70">
        <v>104</v>
      </c>
      <c r="AG70">
        <v>72</v>
      </c>
      <c r="AH70">
        <v>13.016527999999999</v>
      </c>
      <c r="AI70">
        <v>166.6</v>
      </c>
      <c r="AJ70">
        <v>0</v>
      </c>
      <c r="AK70">
        <v>10</v>
      </c>
      <c r="AL70">
        <v>4703</v>
      </c>
      <c r="AM70">
        <v>0.84941629418687015</v>
      </c>
      <c r="AN70" t="s">
        <v>67</v>
      </c>
      <c r="AO70">
        <v>1397.962</v>
      </c>
      <c r="AP70" t="s">
        <v>713</v>
      </c>
      <c r="AQ70" t="s">
        <v>118</v>
      </c>
      <c r="AR70" t="s">
        <v>120</v>
      </c>
      <c r="AS70" t="s">
        <v>118</v>
      </c>
      <c r="AT70" t="s">
        <v>120</v>
      </c>
      <c r="AU70" t="s">
        <v>213</v>
      </c>
      <c r="AV70" t="s">
        <v>285</v>
      </c>
      <c r="AW70" t="s">
        <v>67</v>
      </c>
      <c r="AX70">
        <v>1245</v>
      </c>
      <c r="AY70" t="s">
        <v>457</v>
      </c>
      <c r="AZ70">
        <v>2</v>
      </c>
      <c r="BA70" t="s">
        <v>349</v>
      </c>
      <c r="BB70">
        <v>3</v>
      </c>
      <c r="BC70">
        <v>1</v>
      </c>
      <c r="BE70" t="s">
        <v>69</v>
      </c>
      <c r="BF70">
        <v>-1</v>
      </c>
      <c r="BG70" t="s">
        <v>425</v>
      </c>
      <c r="BI70" t="s">
        <v>118</v>
      </c>
      <c r="BJ70" t="s">
        <v>285</v>
      </c>
      <c r="BK70" t="s">
        <v>67</v>
      </c>
      <c r="BL70">
        <v>0.84941629418687015</v>
      </c>
      <c r="BM70">
        <v>1245</v>
      </c>
      <c r="BN70" t="s">
        <v>120</v>
      </c>
      <c r="BO70" t="s">
        <v>213</v>
      </c>
      <c r="BP70">
        <v>3</v>
      </c>
      <c r="BQ70">
        <v>1661.8879999999999</v>
      </c>
      <c r="BR70">
        <v>1.4260912290476557E-2</v>
      </c>
      <c r="BS70">
        <v>0.35805426350104674</v>
      </c>
      <c r="BT70">
        <v>0.13719336080409752</v>
      </c>
      <c r="BU70">
        <v>6.1</v>
      </c>
      <c r="BV70">
        <v>0.12034505333692765</v>
      </c>
      <c r="BW70">
        <v>6.2579427735202371</v>
      </c>
      <c r="BX70">
        <v>10</v>
      </c>
      <c r="BY70">
        <v>2</v>
      </c>
      <c r="BZ70">
        <v>104</v>
      </c>
    </row>
    <row r="71" spans="1:78" ht="16.5">
      <c r="A71" s="123" t="str">
        <f t="shared" ref="A71:A134" si="19">BI71</f>
        <v>해성운수</v>
      </c>
      <c r="B71" s="124" t="str">
        <f t="shared" ref="B71:B134" si="20">IF(BJ71="NULL", E71, BJ71)</f>
        <v>서정근</v>
      </c>
      <c r="C71" s="125" t="str">
        <f t="shared" ref="C71:C134" si="21">BK71</f>
        <v>B</v>
      </c>
      <c r="D71" s="126">
        <f t="shared" ref="D71:D134" si="22">BL71</f>
        <v>0.91273298372716638</v>
      </c>
      <c r="E71" s="127">
        <f t="shared" ref="E71:E134" si="23">U71</f>
        <v>3097</v>
      </c>
      <c r="F71" s="128" t="str">
        <f t="shared" ref="F71:F134" si="24">BN71</f>
        <v>24</v>
      </c>
      <c r="G71" s="129" t="str">
        <f t="shared" ref="G71:G134" si="25">BO71</f>
        <v>70바3881</v>
      </c>
      <c r="H71" s="130">
        <f t="shared" ref="H71:H134" si="26">BP71</f>
        <v>4</v>
      </c>
      <c r="I71" s="131">
        <f t="shared" ref="I71:I134" si="27">BQ71</f>
        <v>1967.3109999999999</v>
      </c>
      <c r="J71" s="132">
        <f t="shared" ref="J71:J134" si="28">AB71/AA71</f>
        <v>6.2863742452289933E-3</v>
      </c>
      <c r="K71" s="132">
        <f t="shared" ref="K71:K134" si="29">AC71/AA71</f>
        <v>0.43715657002803265</v>
      </c>
      <c r="L71" s="132">
        <f t="shared" ref="L71:L134" si="30">AD71/I71</f>
        <v>0.17689119818879678</v>
      </c>
      <c r="M71" s="133">
        <f t="shared" ref="M71:M134" si="31">Z71</f>
        <v>15.439</v>
      </c>
      <c r="N71" s="134">
        <f t="shared" ref="N71:N134" si="32">BV71</f>
        <v>0.15249241223172139</v>
      </c>
      <c r="O71" s="134">
        <f t="shared" ref="O71:O134" si="33">BW71</f>
        <v>10.318653227679814</v>
      </c>
      <c r="P71" s="220">
        <f t="shared" ref="P71:P134" si="34">AK71</f>
        <v>41</v>
      </c>
      <c r="Q71" s="221">
        <f t="shared" ref="Q71:Q134" si="35">AE71</f>
        <v>3</v>
      </c>
      <c r="R71" s="221">
        <f t="shared" ref="R71:R134" si="36">AF71</f>
        <v>203</v>
      </c>
      <c r="T71">
        <v>534</v>
      </c>
      <c r="U71">
        <v>3097</v>
      </c>
      <c r="V71" t="s">
        <v>286</v>
      </c>
      <c r="W71">
        <v>1967.3109999999999</v>
      </c>
      <c r="X71">
        <v>901.12699999999995</v>
      </c>
      <c r="Y71">
        <v>2.1829999999999998</v>
      </c>
      <c r="Z71">
        <v>15.439</v>
      </c>
      <c r="AA71">
        <v>131.49551199999999</v>
      </c>
      <c r="AB71">
        <v>0.82662999999999998</v>
      </c>
      <c r="AC71">
        <v>57.484127000000001</v>
      </c>
      <c r="AD71" s="1">
        <v>348</v>
      </c>
      <c r="AE71">
        <v>3</v>
      </c>
      <c r="AF71">
        <v>203</v>
      </c>
      <c r="AG71">
        <v>76</v>
      </c>
      <c r="AH71">
        <v>14.96105</v>
      </c>
      <c r="AI71">
        <v>347</v>
      </c>
      <c r="AJ71">
        <v>0</v>
      </c>
      <c r="AK71">
        <v>41</v>
      </c>
      <c r="AL71">
        <v>27425</v>
      </c>
      <c r="AM71">
        <v>0.91273298372716638</v>
      </c>
      <c r="AN71" t="s">
        <v>68</v>
      </c>
      <c r="AO71">
        <v>1627.2619999999999</v>
      </c>
      <c r="AP71" t="s">
        <v>714</v>
      </c>
      <c r="AQ71" t="s">
        <v>118</v>
      </c>
      <c r="AR71" t="s">
        <v>119</v>
      </c>
      <c r="AS71" t="s">
        <v>118</v>
      </c>
      <c r="AT71" t="s">
        <v>119</v>
      </c>
      <c r="AU71" t="s">
        <v>208</v>
      </c>
      <c r="AV71" t="s">
        <v>286</v>
      </c>
      <c r="AW71" t="s">
        <v>68</v>
      </c>
      <c r="AX71">
        <v>3097</v>
      </c>
      <c r="AY71" t="s">
        <v>459</v>
      </c>
      <c r="AZ71">
        <v>5</v>
      </c>
      <c r="BA71" t="s">
        <v>192</v>
      </c>
      <c r="BB71">
        <v>4</v>
      </c>
      <c r="BC71">
        <v>1</v>
      </c>
      <c r="BE71" t="s">
        <v>68</v>
      </c>
      <c r="BF71">
        <v>0</v>
      </c>
      <c r="BG71" s="5" t="s">
        <v>337</v>
      </c>
      <c r="BI71" t="s">
        <v>118</v>
      </c>
      <c r="BJ71" t="s">
        <v>286</v>
      </c>
      <c r="BK71" t="s">
        <v>68</v>
      </c>
      <c r="BL71">
        <v>0.91273298372716638</v>
      </c>
      <c r="BM71">
        <v>3097</v>
      </c>
      <c r="BN71" t="s">
        <v>119</v>
      </c>
      <c r="BO71" t="s">
        <v>208</v>
      </c>
      <c r="BP71">
        <v>4</v>
      </c>
      <c r="BQ71">
        <v>1967.3109999999999</v>
      </c>
      <c r="BR71">
        <v>6.2863742452289933E-3</v>
      </c>
      <c r="BS71">
        <v>0.43715657002803265</v>
      </c>
      <c r="BT71">
        <v>0.17689119818879678</v>
      </c>
      <c r="BU71">
        <v>15.439</v>
      </c>
      <c r="BV71">
        <v>0.15249241223172139</v>
      </c>
      <c r="BW71">
        <v>10.318653227679814</v>
      </c>
      <c r="BX71">
        <v>41</v>
      </c>
      <c r="BY71">
        <v>3</v>
      </c>
      <c r="BZ71">
        <v>203</v>
      </c>
    </row>
    <row r="72" spans="1:78" ht="16.5">
      <c r="A72" s="106" t="str">
        <f t="shared" si="19"/>
        <v>해성운수</v>
      </c>
      <c r="B72" s="107" t="str">
        <f t="shared" si="20"/>
        <v>석재혁</v>
      </c>
      <c r="C72" s="108" t="str">
        <f t="shared" si="21"/>
        <v>D</v>
      </c>
      <c r="D72" s="109">
        <f t="shared" si="22"/>
        <v>0.82751386055805476</v>
      </c>
      <c r="E72" s="110">
        <f t="shared" si="23"/>
        <v>1414</v>
      </c>
      <c r="F72" s="111" t="str">
        <f t="shared" si="24"/>
        <v>예비</v>
      </c>
      <c r="G72" s="112" t="str">
        <f t="shared" si="25"/>
        <v>71바5812</v>
      </c>
      <c r="H72" s="113">
        <f t="shared" si="26"/>
        <v>2</v>
      </c>
      <c r="I72" s="114">
        <f t="shared" si="27"/>
        <v>1247.635</v>
      </c>
      <c r="J72" s="115">
        <f t="shared" si="28"/>
        <v>1.9242779436291608E-3</v>
      </c>
      <c r="K72" s="115">
        <f t="shared" si="29"/>
        <v>0.39563474545575283</v>
      </c>
      <c r="L72" s="115">
        <f t="shared" si="30"/>
        <v>0.41117794867890051</v>
      </c>
      <c r="M72" s="116">
        <f t="shared" si="31"/>
        <v>3.4289999999999998</v>
      </c>
      <c r="N72" s="117">
        <f t="shared" si="32"/>
        <v>0</v>
      </c>
      <c r="O72" s="117">
        <f t="shared" si="33"/>
        <v>8.0151646915965005E-2</v>
      </c>
      <c r="P72" s="222">
        <f t="shared" si="34"/>
        <v>32</v>
      </c>
      <c r="Q72" s="223">
        <f t="shared" si="35"/>
        <v>0</v>
      </c>
      <c r="R72" s="223">
        <f t="shared" si="36"/>
        <v>1</v>
      </c>
      <c r="T72">
        <v>534</v>
      </c>
      <c r="U72">
        <v>1414</v>
      </c>
      <c r="V72" t="s">
        <v>287</v>
      </c>
      <c r="W72">
        <v>1247.635</v>
      </c>
      <c r="X72">
        <v>344.12200000000001</v>
      </c>
      <c r="Y72">
        <v>3.6259999999999999</v>
      </c>
      <c r="Z72">
        <v>3.4289999999999998</v>
      </c>
      <c r="AA72">
        <v>130.48998499999999</v>
      </c>
      <c r="AB72">
        <v>0.25109900000000002</v>
      </c>
      <c r="AC72">
        <v>51.626372000000003</v>
      </c>
      <c r="AD72" s="1">
        <v>513</v>
      </c>
      <c r="AE72">
        <v>0</v>
      </c>
      <c r="AF72">
        <v>1</v>
      </c>
      <c r="AG72">
        <v>73</v>
      </c>
      <c r="AH72">
        <v>9.5611549999999994</v>
      </c>
      <c r="AI72">
        <v>50.2</v>
      </c>
      <c r="AJ72">
        <v>0</v>
      </c>
      <c r="AK72">
        <v>32</v>
      </c>
      <c r="AL72">
        <v>12422</v>
      </c>
      <c r="AM72">
        <v>0.82751386055805476</v>
      </c>
      <c r="AN72" t="s">
        <v>67</v>
      </c>
      <c r="AO72">
        <v>812.21400000000006</v>
      </c>
      <c r="AP72" t="s">
        <v>715</v>
      </c>
      <c r="AQ72" t="s">
        <v>118</v>
      </c>
      <c r="AR72" t="s">
        <v>91</v>
      </c>
      <c r="AS72" t="s">
        <v>118</v>
      </c>
      <c r="AT72" t="s">
        <v>91</v>
      </c>
      <c r="AU72" t="s">
        <v>248</v>
      </c>
      <c r="AV72" t="s">
        <v>287</v>
      </c>
      <c r="AW72" t="s">
        <v>67</v>
      </c>
      <c r="AX72">
        <v>1414</v>
      </c>
      <c r="AY72" t="s">
        <v>716</v>
      </c>
      <c r="AZ72">
        <v>6</v>
      </c>
      <c r="BA72" t="s">
        <v>622</v>
      </c>
      <c r="BB72">
        <v>2</v>
      </c>
      <c r="BC72">
        <v>1</v>
      </c>
      <c r="BE72" t="s">
        <v>68</v>
      </c>
      <c r="BF72">
        <v>-2</v>
      </c>
      <c r="BG72" t="s">
        <v>425</v>
      </c>
      <c r="BI72" t="s">
        <v>118</v>
      </c>
      <c r="BJ72" t="s">
        <v>287</v>
      </c>
      <c r="BK72" t="s">
        <v>67</v>
      </c>
      <c r="BL72">
        <v>0.82751386055805476</v>
      </c>
      <c r="BM72">
        <v>1414</v>
      </c>
      <c r="BN72" t="s">
        <v>91</v>
      </c>
      <c r="BO72" t="s">
        <v>248</v>
      </c>
      <c r="BP72">
        <v>2</v>
      </c>
      <c r="BQ72">
        <v>1247.635</v>
      </c>
      <c r="BR72">
        <v>1.9242779436291608E-3</v>
      </c>
      <c r="BS72">
        <v>0.39563474545575283</v>
      </c>
      <c r="BT72">
        <v>0.41117794867890051</v>
      </c>
      <c r="BU72">
        <v>3.4289999999999998</v>
      </c>
      <c r="BV72">
        <v>0</v>
      </c>
      <c r="BW72">
        <v>8.0151646915965005E-2</v>
      </c>
      <c r="BX72">
        <v>32</v>
      </c>
      <c r="BY72">
        <v>0</v>
      </c>
      <c r="BZ72">
        <v>1</v>
      </c>
    </row>
    <row r="73" spans="1:78" ht="16.5">
      <c r="A73" s="123" t="str">
        <f t="shared" si="19"/>
        <v>해성운수</v>
      </c>
      <c r="B73" s="124" t="str">
        <f t="shared" si="20"/>
        <v>성종수</v>
      </c>
      <c r="C73" s="125" t="str">
        <f t="shared" si="21"/>
        <v>A</v>
      </c>
      <c r="D73" s="126">
        <f t="shared" si="22"/>
        <v>0.99731906372523405</v>
      </c>
      <c r="E73" s="127">
        <f t="shared" si="23"/>
        <v>2536</v>
      </c>
      <c r="F73" s="128" t="str">
        <f t="shared" si="24"/>
        <v>24</v>
      </c>
      <c r="G73" s="129" t="str">
        <f t="shared" si="25"/>
        <v>70바3863</v>
      </c>
      <c r="H73" s="130">
        <f t="shared" si="26"/>
        <v>2</v>
      </c>
      <c r="I73" s="131">
        <f t="shared" si="27"/>
        <v>1972.3319999999999</v>
      </c>
      <c r="J73" s="132">
        <f t="shared" si="28"/>
        <v>1.3193709269757117E-2</v>
      </c>
      <c r="K73" s="132">
        <f t="shared" si="29"/>
        <v>0.38029526957855264</v>
      </c>
      <c r="L73" s="132">
        <f t="shared" si="30"/>
        <v>0.1713707428566793</v>
      </c>
      <c r="M73" s="133">
        <f t="shared" si="31"/>
        <v>14.923999999999999</v>
      </c>
      <c r="N73" s="134">
        <f t="shared" si="32"/>
        <v>5.0701403212035298E-2</v>
      </c>
      <c r="O73" s="134">
        <f t="shared" si="33"/>
        <v>20.280561284814119</v>
      </c>
      <c r="P73" s="220">
        <f t="shared" si="34"/>
        <v>5</v>
      </c>
      <c r="Q73" s="221">
        <f t="shared" si="35"/>
        <v>1</v>
      </c>
      <c r="R73" s="221">
        <f t="shared" si="36"/>
        <v>400</v>
      </c>
      <c r="T73">
        <v>534</v>
      </c>
      <c r="U73">
        <v>2536</v>
      </c>
      <c r="V73" t="s">
        <v>288</v>
      </c>
      <c r="W73">
        <v>1972.3320000000001</v>
      </c>
      <c r="X73">
        <v>854.79200000000003</v>
      </c>
      <c r="Y73">
        <v>2.3069999999999999</v>
      </c>
      <c r="Z73">
        <v>14.923999999999999</v>
      </c>
      <c r="AA73">
        <v>123.519396</v>
      </c>
      <c r="AB73">
        <v>1.6296790000000001</v>
      </c>
      <c r="AC73">
        <v>46.973841999999998</v>
      </c>
      <c r="AD73" s="1">
        <v>338</v>
      </c>
      <c r="AE73">
        <v>1</v>
      </c>
      <c r="AF73">
        <v>400</v>
      </c>
      <c r="AG73">
        <v>77</v>
      </c>
      <c r="AH73">
        <v>15.967791</v>
      </c>
      <c r="AI73">
        <v>624.1</v>
      </c>
      <c r="AJ73">
        <v>0</v>
      </c>
      <c r="AK73">
        <v>5</v>
      </c>
      <c r="AL73">
        <v>2694</v>
      </c>
      <c r="AM73">
        <v>0.99731906372523405</v>
      </c>
      <c r="AN73" t="s">
        <v>66</v>
      </c>
      <c r="AO73">
        <v>1877.3009999999999</v>
      </c>
      <c r="AP73" t="s">
        <v>717</v>
      </c>
      <c r="AQ73" t="s">
        <v>118</v>
      </c>
      <c r="AR73" t="s">
        <v>119</v>
      </c>
      <c r="AS73" t="s">
        <v>118</v>
      </c>
      <c r="AT73" t="s">
        <v>119</v>
      </c>
      <c r="AU73" t="s">
        <v>195</v>
      </c>
      <c r="AV73" t="s">
        <v>288</v>
      </c>
      <c r="AW73" t="s">
        <v>66</v>
      </c>
      <c r="AX73">
        <v>2536</v>
      </c>
      <c r="AY73" t="s">
        <v>464</v>
      </c>
      <c r="AZ73">
        <v>4</v>
      </c>
      <c r="BA73" t="s">
        <v>385</v>
      </c>
      <c r="BB73">
        <v>2</v>
      </c>
      <c r="BC73">
        <v>1</v>
      </c>
      <c r="BE73" t="s">
        <v>66</v>
      </c>
      <c r="BF73">
        <v>0</v>
      </c>
      <c r="BG73" s="5" t="s">
        <v>337</v>
      </c>
      <c r="BI73" t="s">
        <v>118</v>
      </c>
      <c r="BJ73" t="s">
        <v>288</v>
      </c>
      <c r="BK73" t="s">
        <v>66</v>
      </c>
      <c r="BL73">
        <v>0.99731906372523405</v>
      </c>
      <c r="BM73">
        <v>2536</v>
      </c>
      <c r="BN73" t="s">
        <v>119</v>
      </c>
      <c r="BO73" t="s">
        <v>195</v>
      </c>
      <c r="BP73">
        <v>2</v>
      </c>
      <c r="BQ73">
        <v>1972.3319999999999</v>
      </c>
      <c r="BR73">
        <v>1.3193709269757117E-2</v>
      </c>
      <c r="BS73">
        <v>0.38029526957855264</v>
      </c>
      <c r="BT73">
        <v>0.1713707428566793</v>
      </c>
      <c r="BU73">
        <v>14.923999999999999</v>
      </c>
      <c r="BV73">
        <v>5.0701403212035298E-2</v>
      </c>
      <c r="BW73">
        <v>20.280561284814119</v>
      </c>
      <c r="BX73">
        <v>5</v>
      </c>
      <c r="BY73">
        <v>1</v>
      </c>
      <c r="BZ73">
        <v>400</v>
      </c>
    </row>
    <row r="74" spans="1:78" ht="16.5">
      <c r="A74" s="106" t="str">
        <f t="shared" si="19"/>
        <v>해성운수</v>
      </c>
      <c r="B74" s="107" t="str">
        <f t="shared" si="20"/>
        <v>손관규</v>
      </c>
      <c r="C74" s="108" t="str">
        <f t="shared" si="21"/>
        <v>D</v>
      </c>
      <c r="D74" s="109">
        <f t="shared" si="22"/>
        <v>0.81714285714285706</v>
      </c>
      <c r="E74" s="110">
        <f t="shared" si="23"/>
        <v>5456</v>
      </c>
      <c r="F74" s="111" t="str">
        <f t="shared" si="24"/>
        <v>564</v>
      </c>
      <c r="G74" s="112" t="str">
        <f t="shared" si="25"/>
        <v>71바7078</v>
      </c>
      <c r="H74" s="113">
        <f t="shared" si="26"/>
        <v>1</v>
      </c>
      <c r="I74" s="114">
        <f t="shared" si="27"/>
        <v>982.96900000000005</v>
      </c>
      <c r="J74" s="115">
        <f t="shared" si="28"/>
        <v>2.112419842886178E-2</v>
      </c>
      <c r="K74" s="115">
        <f t="shared" si="29"/>
        <v>0.48570365158408907</v>
      </c>
      <c r="L74" s="115">
        <f t="shared" si="30"/>
        <v>0.45169277973160898</v>
      </c>
      <c r="M74" s="116">
        <f t="shared" si="31"/>
        <v>4.3689999999999998</v>
      </c>
      <c r="N74" s="117">
        <f t="shared" si="32"/>
        <v>10.478458628908948</v>
      </c>
      <c r="O74" s="117">
        <f t="shared" si="33"/>
        <v>3.1537108494774504</v>
      </c>
      <c r="P74" s="222">
        <f t="shared" si="34"/>
        <v>118</v>
      </c>
      <c r="Q74" s="223">
        <f t="shared" si="35"/>
        <v>113</v>
      </c>
      <c r="R74" s="223">
        <f t="shared" si="36"/>
        <v>33</v>
      </c>
      <c r="T74">
        <v>534</v>
      </c>
      <c r="U74">
        <v>5456</v>
      </c>
      <c r="V74" t="s">
        <v>718</v>
      </c>
      <c r="W74">
        <v>1013.003</v>
      </c>
      <c r="X74">
        <v>296.28500000000003</v>
      </c>
      <c r="Y74">
        <v>3.419</v>
      </c>
      <c r="Z74">
        <v>4.3689999999999998</v>
      </c>
      <c r="AA74">
        <v>116.347752</v>
      </c>
      <c r="AB74">
        <v>2.4577529999999999</v>
      </c>
      <c r="AC74">
        <v>56.510528000000001</v>
      </c>
      <c r="AD74" s="1">
        <v>444</v>
      </c>
      <c r="AE74">
        <v>113</v>
      </c>
      <c r="AF74">
        <v>33</v>
      </c>
      <c r="AG74">
        <v>90</v>
      </c>
      <c r="AH74">
        <v>8.706683</v>
      </c>
      <c r="AI74">
        <v>187.3</v>
      </c>
      <c r="AJ74">
        <v>24.7</v>
      </c>
      <c r="AK74">
        <v>118</v>
      </c>
      <c r="AL74">
        <v>28918</v>
      </c>
      <c r="AM74">
        <v>0.81714285714285706</v>
      </c>
      <c r="AN74" t="s">
        <v>67</v>
      </c>
      <c r="AO74">
        <v>982.96900000000005</v>
      </c>
      <c r="AP74" t="s">
        <v>719</v>
      </c>
      <c r="AQ74" t="s">
        <v>118</v>
      </c>
      <c r="AR74" t="s">
        <v>124</v>
      </c>
      <c r="AS74" t="s">
        <v>118</v>
      </c>
      <c r="AT74" t="s">
        <v>124</v>
      </c>
      <c r="AU74" t="s">
        <v>617</v>
      </c>
      <c r="AV74" t="s">
        <v>718</v>
      </c>
      <c r="AW74" t="s">
        <v>67</v>
      </c>
      <c r="AX74">
        <v>5456</v>
      </c>
      <c r="AY74" t="s">
        <v>720</v>
      </c>
      <c r="AZ74">
        <v>2</v>
      </c>
      <c r="BA74" t="s">
        <v>619</v>
      </c>
      <c r="BB74">
        <v>1</v>
      </c>
      <c r="BC74">
        <v>1</v>
      </c>
      <c r="BE74" t="s">
        <v>185</v>
      </c>
      <c r="BF74" t="s">
        <v>186</v>
      </c>
      <c r="BG74" s="5" t="s">
        <v>185</v>
      </c>
      <c r="BI74" t="s">
        <v>118</v>
      </c>
      <c r="BJ74" t="s">
        <v>718</v>
      </c>
      <c r="BK74" t="s">
        <v>67</v>
      </c>
      <c r="BL74">
        <v>0.81714285714285706</v>
      </c>
      <c r="BM74">
        <v>5456</v>
      </c>
      <c r="BN74" t="s">
        <v>124</v>
      </c>
      <c r="BO74" t="s">
        <v>617</v>
      </c>
      <c r="BP74">
        <v>1</v>
      </c>
      <c r="BQ74">
        <v>982.96900000000005</v>
      </c>
      <c r="BR74">
        <v>2.112419842886178E-2</v>
      </c>
      <c r="BS74">
        <v>0.48570365158408907</v>
      </c>
      <c r="BT74">
        <v>0.4383007750223839</v>
      </c>
      <c r="BU74">
        <v>4.3689999999999998</v>
      </c>
      <c r="BV74">
        <v>10.478458628908948</v>
      </c>
      <c r="BW74">
        <v>3.1537108494774504</v>
      </c>
      <c r="BX74">
        <v>118</v>
      </c>
      <c r="BY74">
        <v>113</v>
      </c>
      <c r="BZ74">
        <v>33</v>
      </c>
    </row>
    <row r="75" spans="1:78" ht="16.5">
      <c r="A75" s="123" t="str">
        <f t="shared" si="19"/>
        <v>해성운수</v>
      </c>
      <c r="B75" s="124" t="str">
        <f t="shared" si="20"/>
        <v>신경호</v>
      </c>
      <c r="C75" s="125" t="str">
        <f t="shared" si="21"/>
        <v>B</v>
      </c>
      <c r="D75" s="126">
        <f t="shared" si="22"/>
        <v>0.93321496240669422</v>
      </c>
      <c r="E75" s="127">
        <f t="shared" si="23"/>
        <v>6897</v>
      </c>
      <c r="F75" s="128" t="str">
        <f t="shared" si="24"/>
        <v>514-1</v>
      </c>
      <c r="G75" s="129" t="str">
        <f t="shared" si="25"/>
        <v>74사1071</v>
      </c>
      <c r="H75" s="130">
        <f t="shared" si="26"/>
        <v>4</v>
      </c>
      <c r="I75" s="131">
        <f t="shared" si="27"/>
        <v>1377.5640000000001</v>
      </c>
      <c r="J75" s="132">
        <f t="shared" si="28"/>
        <v>2.5532031410490277E-2</v>
      </c>
      <c r="K75" s="132">
        <f t="shared" si="29"/>
        <v>0.41371711112139703</v>
      </c>
      <c r="L75" s="132">
        <f t="shared" si="30"/>
        <v>0.25479759924039824</v>
      </c>
      <c r="M75" s="133">
        <f t="shared" si="31"/>
        <v>10.757999999999999</v>
      </c>
      <c r="N75" s="134">
        <f t="shared" si="32"/>
        <v>7.259190861549808E-2</v>
      </c>
      <c r="O75" s="134">
        <f t="shared" si="33"/>
        <v>3.3392277963129118</v>
      </c>
      <c r="P75" s="220">
        <f t="shared" si="34"/>
        <v>31</v>
      </c>
      <c r="Q75" s="221">
        <f t="shared" si="35"/>
        <v>1</v>
      </c>
      <c r="R75" s="221">
        <f t="shared" si="36"/>
        <v>46</v>
      </c>
      <c r="T75">
        <v>534</v>
      </c>
      <c r="U75">
        <v>6897</v>
      </c>
      <c r="V75" t="s">
        <v>289</v>
      </c>
      <c r="W75">
        <v>1377.5640000000001</v>
      </c>
      <c r="X75">
        <v>530.05499999999995</v>
      </c>
      <c r="Y75">
        <v>2.5990000000000002</v>
      </c>
      <c r="Z75">
        <v>10.757999999999999</v>
      </c>
      <c r="AA75">
        <v>112.667455</v>
      </c>
      <c r="AB75">
        <v>2.8766289999999999</v>
      </c>
      <c r="AC75">
        <v>46.612454</v>
      </c>
      <c r="AD75" s="1">
        <v>351</v>
      </c>
      <c r="AE75">
        <v>1</v>
      </c>
      <c r="AF75">
        <v>46</v>
      </c>
      <c r="AG75">
        <v>84</v>
      </c>
      <c r="AH75">
        <v>12.226813</v>
      </c>
      <c r="AI75">
        <v>116.1</v>
      </c>
      <c r="AJ75">
        <v>4.2</v>
      </c>
      <c r="AK75">
        <v>31</v>
      </c>
      <c r="AL75">
        <v>12183</v>
      </c>
      <c r="AM75">
        <v>0.93321496240669422</v>
      </c>
      <c r="AN75" t="s">
        <v>68</v>
      </c>
      <c r="AO75">
        <v>1059.4490000000001</v>
      </c>
      <c r="AP75" t="s">
        <v>721</v>
      </c>
      <c r="AQ75" t="s">
        <v>118</v>
      </c>
      <c r="AR75" t="s">
        <v>120</v>
      </c>
      <c r="AS75" t="s">
        <v>118</v>
      </c>
      <c r="AT75" t="s">
        <v>120</v>
      </c>
      <c r="AU75" t="s">
        <v>217</v>
      </c>
      <c r="AV75" t="s">
        <v>289</v>
      </c>
      <c r="AW75" t="s">
        <v>68</v>
      </c>
      <c r="AX75">
        <v>6897</v>
      </c>
      <c r="AY75" t="s">
        <v>465</v>
      </c>
      <c r="AZ75">
        <v>1</v>
      </c>
      <c r="BA75" t="s">
        <v>374</v>
      </c>
      <c r="BB75">
        <v>4</v>
      </c>
      <c r="BC75">
        <v>1</v>
      </c>
      <c r="BE75" t="s">
        <v>66</v>
      </c>
      <c r="BF75">
        <v>-1</v>
      </c>
      <c r="BG75" t="s">
        <v>425</v>
      </c>
      <c r="BI75" t="s">
        <v>118</v>
      </c>
      <c r="BJ75" t="s">
        <v>289</v>
      </c>
      <c r="BK75" t="s">
        <v>68</v>
      </c>
      <c r="BL75">
        <v>0.93321496240669422</v>
      </c>
      <c r="BM75">
        <v>6897</v>
      </c>
      <c r="BN75" t="s">
        <v>120</v>
      </c>
      <c r="BO75" t="s">
        <v>217</v>
      </c>
      <c r="BP75">
        <v>4</v>
      </c>
      <c r="BQ75">
        <v>1377.5640000000001</v>
      </c>
      <c r="BR75">
        <v>2.5532031410490277E-2</v>
      </c>
      <c r="BS75">
        <v>0.41371711112139703</v>
      </c>
      <c r="BT75">
        <v>0.25479759924039824</v>
      </c>
      <c r="BU75">
        <v>10.757999999999999</v>
      </c>
      <c r="BV75">
        <v>7.259190861549808E-2</v>
      </c>
      <c r="BW75">
        <v>3.3392277963129118</v>
      </c>
      <c r="BX75">
        <v>31</v>
      </c>
      <c r="BY75">
        <v>1</v>
      </c>
      <c r="BZ75">
        <v>46</v>
      </c>
    </row>
    <row r="76" spans="1:78" ht="16.5">
      <c r="A76" s="106" t="str">
        <f t="shared" si="19"/>
        <v>해성운수</v>
      </c>
      <c r="B76" s="107" t="str">
        <f t="shared" si="20"/>
        <v>신년호</v>
      </c>
      <c r="C76" s="108" t="str">
        <f t="shared" si="21"/>
        <v>F</v>
      </c>
      <c r="D76" s="109">
        <f t="shared" si="22"/>
        <v>0.74177109957300913</v>
      </c>
      <c r="E76" s="110">
        <f t="shared" si="23"/>
        <v>4436</v>
      </c>
      <c r="F76" s="111" t="str">
        <f t="shared" si="24"/>
        <v>564</v>
      </c>
      <c r="G76" s="112" t="str">
        <f t="shared" si="25"/>
        <v>71바7078</v>
      </c>
      <c r="H76" s="113">
        <f t="shared" si="26"/>
        <v>4</v>
      </c>
      <c r="I76" s="114">
        <f t="shared" si="27"/>
        <v>2769.4780000000001</v>
      </c>
      <c r="J76" s="115">
        <f t="shared" si="28"/>
        <v>2.0011857705248968E-2</v>
      </c>
      <c r="K76" s="115">
        <f t="shared" si="29"/>
        <v>0.51397696052537012</v>
      </c>
      <c r="L76" s="115">
        <f t="shared" si="30"/>
        <v>0.43221141312550593</v>
      </c>
      <c r="M76" s="116">
        <f t="shared" si="31"/>
        <v>5.8620000000000001</v>
      </c>
      <c r="N76" s="117">
        <f t="shared" si="32"/>
        <v>13.179378929892204</v>
      </c>
      <c r="O76" s="117">
        <f t="shared" si="33"/>
        <v>3.9718676227072391</v>
      </c>
      <c r="P76" s="222">
        <f t="shared" si="34"/>
        <v>346</v>
      </c>
      <c r="Q76" s="223">
        <f t="shared" si="35"/>
        <v>365</v>
      </c>
      <c r="R76" s="223">
        <f t="shared" si="36"/>
        <v>110</v>
      </c>
      <c r="T76">
        <v>534</v>
      </c>
      <c r="U76">
        <v>4436</v>
      </c>
      <c r="V76" t="s">
        <v>534</v>
      </c>
      <c r="W76">
        <v>2769.5590000000002</v>
      </c>
      <c r="X76">
        <v>859.16899999999998</v>
      </c>
      <c r="Y76">
        <v>3.2240000000000002</v>
      </c>
      <c r="Z76">
        <v>5.8620000000000001</v>
      </c>
      <c r="AA76">
        <v>330.413003</v>
      </c>
      <c r="AB76">
        <v>6.6121780000000001</v>
      </c>
      <c r="AC76">
        <v>169.824671</v>
      </c>
      <c r="AD76" s="1">
        <v>1197</v>
      </c>
      <c r="AE76">
        <v>365</v>
      </c>
      <c r="AF76">
        <v>110</v>
      </c>
      <c r="AG76">
        <v>99</v>
      </c>
      <c r="AH76">
        <v>8.3821119999999993</v>
      </c>
      <c r="AI76">
        <v>453</v>
      </c>
      <c r="AJ76">
        <v>10.3</v>
      </c>
      <c r="AK76">
        <v>346</v>
      </c>
      <c r="AL76">
        <v>123516</v>
      </c>
      <c r="AM76">
        <v>0.74177109957300913</v>
      </c>
      <c r="AN76" t="s">
        <v>70</v>
      </c>
      <c r="AO76">
        <v>2056.9760000000001</v>
      </c>
      <c r="AP76" t="s">
        <v>722</v>
      </c>
      <c r="AQ76" t="s">
        <v>118</v>
      </c>
      <c r="AR76" t="s">
        <v>124</v>
      </c>
      <c r="AS76" t="s">
        <v>118</v>
      </c>
      <c r="AT76" t="s">
        <v>124</v>
      </c>
      <c r="AU76" t="s">
        <v>617</v>
      </c>
      <c r="AV76" t="s">
        <v>534</v>
      </c>
      <c r="AW76" t="s">
        <v>70</v>
      </c>
      <c r="AX76">
        <v>4436</v>
      </c>
      <c r="AY76" t="s">
        <v>641</v>
      </c>
      <c r="AZ76">
        <v>4</v>
      </c>
      <c r="BA76" t="s">
        <v>723</v>
      </c>
      <c r="BB76">
        <v>4</v>
      </c>
      <c r="BC76">
        <v>1</v>
      </c>
      <c r="BE76" t="s">
        <v>70</v>
      </c>
      <c r="BF76">
        <v>0</v>
      </c>
      <c r="BG76" s="5" t="s">
        <v>337</v>
      </c>
      <c r="BI76" t="s">
        <v>118</v>
      </c>
      <c r="BJ76" t="s">
        <v>534</v>
      </c>
      <c r="BK76" t="s">
        <v>70</v>
      </c>
      <c r="BL76">
        <v>0.74177109957300913</v>
      </c>
      <c r="BM76">
        <v>4436</v>
      </c>
      <c r="BN76" t="s">
        <v>124</v>
      </c>
      <c r="BO76" t="s">
        <v>617</v>
      </c>
      <c r="BP76">
        <v>4</v>
      </c>
      <c r="BQ76">
        <v>2769.4780000000001</v>
      </c>
      <c r="BR76">
        <v>2.0011857705248968E-2</v>
      </c>
      <c r="BS76">
        <v>0.51397696052537012</v>
      </c>
      <c r="BT76">
        <v>0.43219877243994437</v>
      </c>
      <c r="BU76">
        <v>5.8620000000000001</v>
      </c>
      <c r="BV76">
        <v>13.179378929892204</v>
      </c>
      <c r="BW76">
        <v>3.9718676227072391</v>
      </c>
      <c r="BX76">
        <v>346</v>
      </c>
      <c r="BY76">
        <v>365</v>
      </c>
      <c r="BZ76">
        <v>110</v>
      </c>
    </row>
    <row r="77" spans="1:78" ht="16.5">
      <c r="A77" s="123" t="str">
        <f t="shared" si="19"/>
        <v>해성운수</v>
      </c>
      <c r="B77" s="124" t="str">
        <f t="shared" si="20"/>
        <v>신대중</v>
      </c>
      <c r="C77" s="125" t="str">
        <f t="shared" si="21"/>
        <v>F</v>
      </c>
      <c r="D77" s="126">
        <f t="shared" si="22"/>
        <v>0.7549084155520922</v>
      </c>
      <c r="E77" s="127">
        <f t="shared" si="23"/>
        <v>6686</v>
      </c>
      <c r="F77" s="128" t="str">
        <f t="shared" si="24"/>
        <v>579</v>
      </c>
      <c r="G77" s="129" t="str">
        <f t="shared" si="25"/>
        <v>71바5798</v>
      </c>
      <c r="H77" s="130">
        <f t="shared" si="26"/>
        <v>3</v>
      </c>
      <c r="I77" s="131">
        <f t="shared" si="27"/>
        <v>1700.4899999999998</v>
      </c>
      <c r="J77" s="132">
        <f t="shared" si="28"/>
        <v>6.0126124658673771E-2</v>
      </c>
      <c r="K77" s="132">
        <f t="shared" si="29"/>
        <v>0.40116245434468623</v>
      </c>
      <c r="L77" s="132">
        <f t="shared" si="30"/>
        <v>0.38106663373498234</v>
      </c>
      <c r="M77" s="133">
        <f t="shared" si="31"/>
        <v>5.9349999999999996</v>
      </c>
      <c r="N77" s="134">
        <f t="shared" si="32"/>
        <v>0.7644855306411682</v>
      </c>
      <c r="O77" s="134">
        <f t="shared" si="33"/>
        <v>3.0579421225646728</v>
      </c>
      <c r="P77" s="220">
        <f t="shared" si="34"/>
        <v>39</v>
      </c>
      <c r="Q77" s="221">
        <f t="shared" si="35"/>
        <v>13</v>
      </c>
      <c r="R77" s="221">
        <f t="shared" si="36"/>
        <v>52</v>
      </c>
      <c r="T77">
        <v>534</v>
      </c>
      <c r="U77">
        <v>6686</v>
      </c>
      <c r="V77" t="s">
        <v>413</v>
      </c>
      <c r="W77">
        <v>1700.49</v>
      </c>
      <c r="X77">
        <v>399.88799999999998</v>
      </c>
      <c r="Y77">
        <v>4.2519999999999998</v>
      </c>
      <c r="Z77">
        <v>5.9349999999999996</v>
      </c>
      <c r="AA77">
        <v>167.18316799999999</v>
      </c>
      <c r="AB77">
        <v>10.052076</v>
      </c>
      <c r="AC77">
        <v>67.067610000000002</v>
      </c>
      <c r="AD77" s="1">
        <v>648</v>
      </c>
      <c r="AE77">
        <v>13</v>
      </c>
      <c r="AF77">
        <v>52</v>
      </c>
      <c r="AG77">
        <v>81</v>
      </c>
      <c r="AH77">
        <v>10.171417999999999</v>
      </c>
      <c r="AI77">
        <v>122</v>
      </c>
      <c r="AJ77">
        <v>1.9</v>
      </c>
      <c r="AK77">
        <v>39</v>
      </c>
      <c r="AL77">
        <v>40916</v>
      </c>
      <c r="AM77">
        <v>0.7549084155520922</v>
      </c>
      <c r="AN77" t="s">
        <v>70</v>
      </c>
      <c r="AO77">
        <v>1530.3989999999999</v>
      </c>
      <c r="AP77" t="s">
        <v>724</v>
      </c>
      <c r="AQ77" t="s">
        <v>118</v>
      </c>
      <c r="AR77" t="s">
        <v>127</v>
      </c>
      <c r="AS77" t="s">
        <v>118</v>
      </c>
      <c r="AT77" t="s">
        <v>127</v>
      </c>
      <c r="AU77" t="s">
        <v>237</v>
      </c>
      <c r="AV77" t="s">
        <v>413</v>
      </c>
      <c r="AW77" t="s">
        <v>70</v>
      </c>
      <c r="AX77">
        <v>6686</v>
      </c>
      <c r="AY77" t="s">
        <v>466</v>
      </c>
      <c r="AZ77">
        <v>2</v>
      </c>
      <c r="BA77" t="s">
        <v>359</v>
      </c>
      <c r="BB77">
        <v>3</v>
      </c>
      <c r="BC77">
        <v>1</v>
      </c>
      <c r="BE77" t="s">
        <v>70</v>
      </c>
      <c r="BF77">
        <v>0</v>
      </c>
      <c r="BG77" t="s">
        <v>337</v>
      </c>
      <c r="BI77" t="s">
        <v>118</v>
      </c>
      <c r="BJ77" t="s">
        <v>413</v>
      </c>
      <c r="BK77" t="s">
        <v>70</v>
      </c>
      <c r="BL77">
        <v>0.7549084155520922</v>
      </c>
      <c r="BM77">
        <v>6686</v>
      </c>
      <c r="BN77" t="s">
        <v>127</v>
      </c>
      <c r="BO77" t="s">
        <v>237</v>
      </c>
      <c r="BP77">
        <v>3</v>
      </c>
      <c r="BQ77">
        <v>1700.4899999999998</v>
      </c>
      <c r="BR77">
        <v>6.0126124658673771E-2</v>
      </c>
      <c r="BS77">
        <v>0.40116245434468623</v>
      </c>
      <c r="BT77">
        <v>0.38106663373498229</v>
      </c>
      <c r="BU77">
        <v>5.9349999999999996</v>
      </c>
      <c r="BV77">
        <v>0.7644855306411682</v>
      </c>
      <c r="BW77">
        <v>3.0579421225646728</v>
      </c>
      <c r="BX77">
        <v>39</v>
      </c>
      <c r="BY77">
        <v>13</v>
      </c>
      <c r="BZ77">
        <v>52</v>
      </c>
    </row>
    <row r="78" spans="1:78" ht="16.5">
      <c r="A78" s="106" t="str">
        <f t="shared" si="19"/>
        <v>해성운수</v>
      </c>
      <c r="B78" s="107" t="str">
        <f t="shared" si="20"/>
        <v>신상현</v>
      </c>
      <c r="C78" s="108" t="str">
        <f t="shared" si="21"/>
        <v>C</v>
      </c>
      <c r="D78" s="109">
        <f t="shared" si="22"/>
        <v>0.85460943934957312</v>
      </c>
      <c r="E78" s="110">
        <f t="shared" si="23"/>
        <v>8894</v>
      </c>
      <c r="F78" s="111" t="str">
        <f t="shared" si="24"/>
        <v>514-1</v>
      </c>
      <c r="G78" s="112" t="str">
        <f t="shared" si="25"/>
        <v>71바5768</v>
      </c>
      <c r="H78" s="113">
        <f t="shared" si="26"/>
        <v>2</v>
      </c>
      <c r="I78" s="114">
        <f t="shared" si="27"/>
        <v>1522.4459999999999</v>
      </c>
      <c r="J78" s="115">
        <f t="shared" si="28"/>
        <v>1.738557367081512E-2</v>
      </c>
      <c r="K78" s="115">
        <f t="shared" si="29"/>
        <v>0.42002924748553372</v>
      </c>
      <c r="L78" s="115">
        <f t="shared" si="30"/>
        <v>0.33235989979283337</v>
      </c>
      <c r="M78" s="116">
        <f t="shared" si="31"/>
        <v>10.917</v>
      </c>
      <c r="N78" s="117">
        <f t="shared" si="32"/>
        <v>0</v>
      </c>
      <c r="O78" s="117">
        <f t="shared" si="33"/>
        <v>5.0576506490213777</v>
      </c>
      <c r="P78" s="222">
        <f t="shared" si="34"/>
        <v>38</v>
      </c>
      <c r="Q78" s="223">
        <f t="shared" si="35"/>
        <v>0</v>
      </c>
      <c r="R78" s="223">
        <f t="shared" si="36"/>
        <v>77</v>
      </c>
      <c r="T78">
        <v>534</v>
      </c>
      <c r="U78">
        <v>8894</v>
      </c>
      <c r="V78" t="s">
        <v>725</v>
      </c>
      <c r="W78">
        <v>1522.4459999999999</v>
      </c>
      <c r="X78">
        <v>634.77200000000005</v>
      </c>
      <c r="Y78">
        <v>2.3980000000000001</v>
      </c>
      <c r="Z78">
        <v>10.917</v>
      </c>
      <c r="AA78">
        <v>123.823294</v>
      </c>
      <c r="AB78">
        <v>2.152739</v>
      </c>
      <c r="AC78">
        <v>52.009405000000001</v>
      </c>
      <c r="AD78" s="1">
        <v>506</v>
      </c>
      <c r="AE78">
        <v>0</v>
      </c>
      <c r="AF78">
        <v>77</v>
      </c>
      <c r="AG78">
        <v>81</v>
      </c>
      <c r="AH78">
        <v>12.295311</v>
      </c>
      <c r="AI78">
        <v>205.8</v>
      </c>
      <c r="AJ78">
        <v>0</v>
      </c>
      <c r="AK78">
        <v>38</v>
      </c>
      <c r="AL78">
        <v>14343</v>
      </c>
      <c r="AM78">
        <v>0.85460943934957312</v>
      </c>
      <c r="AN78" t="s">
        <v>69</v>
      </c>
      <c r="AO78">
        <v>1408.617</v>
      </c>
      <c r="AP78" t="s">
        <v>726</v>
      </c>
      <c r="AQ78" t="s">
        <v>118</v>
      </c>
      <c r="AR78" t="s">
        <v>120</v>
      </c>
      <c r="AS78" t="s">
        <v>118</v>
      </c>
      <c r="AT78" t="s">
        <v>120</v>
      </c>
      <c r="AU78" t="s">
        <v>611</v>
      </c>
      <c r="AV78" t="s">
        <v>725</v>
      </c>
      <c r="AW78" t="s">
        <v>69</v>
      </c>
      <c r="AX78">
        <v>8894</v>
      </c>
      <c r="AY78" t="s">
        <v>480</v>
      </c>
      <c r="AZ78">
        <v>7</v>
      </c>
      <c r="BA78" t="s">
        <v>727</v>
      </c>
      <c r="BB78">
        <v>2</v>
      </c>
      <c r="BC78">
        <v>1</v>
      </c>
      <c r="BE78" t="s">
        <v>185</v>
      </c>
      <c r="BF78" t="s">
        <v>186</v>
      </c>
      <c r="BG78" t="s">
        <v>185</v>
      </c>
      <c r="BI78" t="s">
        <v>118</v>
      </c>
      <c r="BJ78" t="s">
        <v>725</v>
      </c>
      <c r="BK78" t="s">
        <v>69</v>
      </c>
      <c r="BL78">
        <v>0.85460943934957312</v>
      </c>
      <c r="BM78">
        <v>8894</v>
      </c>
      <c r="BN78" t="s">
        <v>120</v>
      </c>
      <c r="BO78" t="s">
        <v>611</v>
      </c>
      <c r="BP78">
        <v>2</v>
      </c>
      <c r="BQ78">
        <v>1522.4459999999999</v>
      </c>
      <c r="BR78">
        <v>1.738557367081512E-2</v>
      </c>
      <c r="BS78">
        <v>0.42002924748553372</v>
      </c>
      <c r="BT78">
        <v>0.33235989979283337</v>
      </c>
      <c r="BU78">
        <v>10.917</v>
      </c>
      <c r="BV78">
        <v>0</v>
      </c>
      <c r="BW78">
        <v>5.0576506490213777</v>
      </c>
      <c r="BX78">
        <v>38</v>
      </c>
      <c r="BY78">
        <v>0</v>
      </c>
      <c r="BZ78">
        <v>77</v>
      </c>
    </row>
    <row r="79" spans="1:78" ht="16.5">
      <c r="A79" s="123" t="str">
        <f t="shared" si="19"/>
        <v>해성운수</v>
      </c>
      <c r="B79" s="124" t="str">
        <f t="shared" si="20"/>
        <v>신유재</v>
      </c>
      <c r="C79" s="125" t="str">
        <f t="shared" si="21"/>
        <v>S</v>
      </c>
      <c r="D79" s="126">
        <f t="shared" si="22"/>
        <v>1.0350000000000001</v>
      </c>
      <c r="E79" s="127">
        <f t="shared" si="23"/>
        <v>8421</v>
      </c>
      <c r="F79" s="128" t="str">
        <f t="shared" si="24"/>
        <v>24</v>
      </c>
      <c r="G79" s="129" t="str">
        <f t="shared" si="25"/>
        <v>70바3858</v>
      </c>
      <c r="H79" s="130">
        <f t="shared" si="26"/>
        <v>1</v>
      </c>
      <c r="I79" s="131">
        <f t="shared" si="27"/>
        <v>1831.204</v>
      </c>
      <c r="J79" s="132">
        <f t="shared" si="28"/>
        <v>1.6401681069149535E-3</v>
      </c>
      <c r="K79" s="132">
        <f t="shared" si="29"/>
        <v>0.38169684934206866</v>
      </c>
      <c r="L79" s="132">
        <f t="shared" si="30"/>
        <v>0.28396617744391123</v>
      </c>
      <c r="M79" s="133">
        <f t="shared" si="31"/>
        <v>14.375</v>
      </c>
      <c r="N79" s="134">
        <f t="shared" si="32"/>
        <v>0.3276532816660514</v>
      </c>
      <c r="O79" s="134">
        <f t="shared" si="33"/>
        <v>8.6828119641503623</v>
      </c>
      <c r="P79" s="220">
        <f t="shared" si="34"/>
        <v>4</v>
      </c>
      <c r="Q79" s="221">
        <f t="shared" si="35"/>
        <v>6</v>
      </c>
      <c r="R79" s="221">
        <f t="shared" si="36"/>
        <v>159</v>
      </c>
      <c r="T79">
        <v>534</v>
      </c>
      <c r="U79">
        <v>8421</v>
      </c>
      <c r="V79" t="s">
        <v>290</v>
      </c>
      <c r="W79">
        <v>1831.204</v>
      </c>
      <c r="X79">
        <v>737.32399999999996</v>
      </c>
      <c r="Y79">
        <v>2.484</v>
      </c>
      <c r="Z79">
        <v>14.375</v>
      </c>
      <c r="AA79">
        <v>110.75023299999999</v>
      </c>
      <c r="AB79">
        <v>0.181649</v>
      </c>
      <c r="AC79">
        <v>42.273015000000001</v>
      </c>
      <c r="AD79" s="1">
        <v>520</v>
      </c>
      <c r="AE79">
        <v>6</v>
      </c>
      <c r="AF79">
        <v>159</v>
      </c>
      <c r="AG79">
        <v>78</v>
      </c>
      <c r="AH79">
        <v>16.534538000000001</v>
      </c>
      <c r="AI79">
        <v>772.4</v>
      </c>
      <c r="AJ79">
        <v>0</v>
      </c>
      <c r="AK79">
        <v>4</v>
      </c>
      <c r="AL79">
        <v>2933</v>
      </c>
      <c r="AM79">
        <v>1.0350000000000001</v>
      </c>
      <c r="AN79" t="s">
        <v>71</v>
      </c>
      <c r="AO79">
        <v>1831.204</v>
      </c>
      <c r="AP79" t="s">
        <v>728</v>
      </c>
      <c r="AQ79" t="s">
        <v>118</v>
      </c>
      <c r="AR79" t="s">
        <v>119</v>
      </c>
      <c r="AS79" t="s">
        <v>118</v>
      </c>
      <c r="AT79" t="s">
        <v>119</v>
      </c>
      <c r="AU79" t="s">
        <v>384</v>
      </c>
      <c r="AV79" t="s">
        <v>290</v>
      </c>
      <c r="AW79" t="s">
        <v>71</v>
      </c>
      <c r="AX79">
        <v>8421</v>
      </c>
      <c r="AY79" t="s">
        <v>461</v>
      </c>
      <c r="AZ79">
        <v>12</v>
      </c>
      <c r="BA79" t="s">
        <v>576</v>
      </c>
      <c r="BB79">
        <v>1</v>
      </c>
      <c r="BC79">
        <v>1</v>
      </c>
      <c r="BE79" t="s">
        <v>71</v>
      </c>
      <c r="BF79">
        <v>0</v>
      </c>
      <c r="BG79" s="5" t="s">
        <v>337</v>
      </c>
      <c r="BI79" t="s">
        <v>118</v>
      </c>
      <c r="BJ79" t="s">
        <v>290</v>
      </c>
      <c r="BK79" t="s">
        <v>71</v>
      </c>
      <c r="BL79">
        <v>1.0350000000000001</v>
      </c>
      <c r="BM79">
        <v>8421</v>
      </c>
      <c r="BN79" t="s">
        <v>119</v>
      </c>
      <c r="BO79" t="s">
        <v>384</v>
      </c>
      <c r="BP79">
        <v>1</v>
      </c>
      <c r="BQ79">
        <v>1831.204</v>
      </c>
      <c r="BR79">
        <v>1.6401681069149535E-3</v>
      </c>
      <c r="BS79">
        <v>0.38169684934206866</v>
      </c>
      <c r="BT79">
        <v>0.28396617744391123</v>
      </c>
      <c r="BU79">
        <v>14.375</v>
      </c>
      <c r="BV79">
        <v>0.3276532816660514</v>
      </c>
      <c r="BW79">
        <v>8.6828119641503623</v>
      </c>
      <c r="BX79">
        <v>4</v>
      </c>
      <c r="BY79">
        <v>6</v>
      </c>
      <c r="BZ79">
        <v>159</v>
      </c>
    </row>
    <row r="80" spans="1:78" ht="16.5">
      <c r="A80" s="106" t="str">
        <f t="shared" si="19"/>
        <v>해성운수</v>
      </c>
      <c r="B80" s="107" t="str">
        <f t="shared" si="20"/>
        <v>심길섭</v>
      </c>
      <c r="C80" s="108" t="str">
        <f t="shared" si="21"/>
        <v>S</v>
      </c>
      <c r="D80" s="109">
        <f t="shared" si="22"/>
        <v>1.0523986627764006</v>
      </c>
      <c r="E80" s="110">
        <f t="shared" si="23"/>
        <v>6165</v>
      </c>
      <c r="F80" s="111" t="str">
        <f t="shared" si="24"/>
        <v>24</v>
      </c>
      <c r="G80" s="112" t="str">
        <f t="shared" si="25"/>
        <v>70바3893</v>
      </c>
      <c r="H80" s="113">
        <f t="shared" si="26"/>
        <v>4</v>
      </c>
      <c r="I80" s="114">
        <f t="shared" si="27"/>
        <v>2486.9160000000002</v>
      </c>
      <c r="J80" s="115">
        <f t="shared" si="28"/>
        <v>1.2922595172495157E-2</v>
      </c>
      <c r="K80" s="115">
        <f t="shared" si="29"/>
        <v>0.41568924005405311</v>
      </c>
      <c r="L80" s="115">
        <f t="shared" si="30"/>
        <v>0.14234497666989956</v>
      </c>
      <c r="M80" s="116">
        <f t="shared" si="31"/>
        <v>9.2710000000000008</v>
      </c>
      <c r="N80" s="117">
        <f t="shared" si="32"/>
        <v>0.16084178154790912</v>
      </c>
      <c r="O80" s="117">
        <f t="shared" si="33"/>
        <v>3.4178878578930689</v>
      </c>
      <c r="P80" s="222">
        <f t="shared" si="34"/>
        <v>63</v>
      </c>
      <c r="Q80" s="223">
        <f t="shared" si="35"/>
        <v>4</v>
      </c>
      <c r="R80" s="223">
        <f t="shared" si="36"/>
        <v>85</v>
      </c>
      <c r="T80">
        <v>534</v>
      </c>
      <c r="U80">
        <v>6165</v>
      </c>
      <c r="V80" t="s">
        <v>291</v>
      </c>
      <c r="W80">
        <v>2486.9160000000002</v>
      </c>
      <c r="X80">
        <v>1013.812</v>
      </c>
      <c r="Y80">
        <v>2.4529999999999998</v>
      </c>
      <c r="Z80">
        <v>9.2710000000000008</v>
      </c>
      <c r="AA80">
        <v>182.49468999999999</v>
      </c>
      <c r="AB80">
        <v>2.3583050000000001</v>
      </c>
      <c r="AC80">
        <v>75.861079000000004</v>
      </c>
      <c r="AD80" s="1">
        <v>354</v>
      </c>
      <c r="AE80">
        <v>4</v>
      </c>
      <c r="AF80">
        <v>85</v>
      </c>
      <c r="AG80">
        <v>80</v>
      </c>
      <c r="AH80">
        <v>13.627333</v>
      </c>
      <c r="AI80">
        <v>727.2</v>
      </c>
      <c r="AJ80">
        <v>0</v>
      </c>
      <c r="AK80">
        <v>63</v>
      </c>
      <c r="AL80">
        <v>49180</v>
      </c>
      <c r="AM80">
        <v>1.0523986627764006</v>
      </c>
      <c r="AN80" t="s">
        <v>71</v>
      </c>
      <c r="AO80">
        <v>2043.5250000000001</v>
      </c>
      <c r="AP80" t="s">
        <v>729</v>
      </c>
      <c r="AQ80" t="s">
        <v>118</v>
      </c>
      <c r="AR80" t="s">
        <v>119</v>
      </c>
      <c r="AS80" t="s">
        <v>118</v>
      </c>
      <c r="AT80" t="s">
        <v>119</v>
      </c>
      <c r="AU80" t="s">
        <v>210</v>
      </c>
      <c r="AV80" t="s">
        <v>291</v>
      </c>
      <c r="AW80" t="s">
        <v>71</v>
      </c>
      <c r="AX80">
        <v>6165</v>
      </c>
      <c r="AY80" t="s">
        <v>461</v>
      </c>
      <c r="AZ80">
        <v>7</v>
      </c>
      <c r="BA80" t="s">
        <v>505</v>
      </c>
      <c r="BB80">
        <v>4</v>
      </c>
      <c r="BC80">
        <v>1</v>
      </c>
      <c r="BE80" t="s">
        <v>71</v>
      </c>
      <c r="BF80">
        <v>0</v>
      </c>
      <c r="BG80" s="5" t="s">
        <v>337</v>
      </c>
      <c r="BI80" t="s">
        <v>118</v>
      </c>
      <c r="BJ80" t="s">
        <v>291</v>
      </c>
      <c r="BK80" t="s">
        <v>71</v>
      </c>
      <c r="BL80">
        <v>1.0523986627764006</v>
      </c>
      <c r="BM80">
        <v>6165</v>
      </c>
      <c r="BN80" t="s">
        <v>119</v>
      </c>
      <c r="BO80" t="s">
        <v>210</v>
      </c>
      <c r="BP80">
        <v>4</v>
      </c>
      <c r="BQ80">
        <v>2486.9160000000002</v>
      </c>
      <c r="BR80">
        <v>1.2922595172495157E-2</v>
      </c>
      <c r="BS80">
        <v>0.41568924005405311</v>
      </c>
      <c r="BT80">
        <v>0.14234497666989956</v>
      </c>
      <c r="BU80">
        <v>9.2710000000000008</v>
      </c>
      <c r="BV80">
        <v>0.16084178154790912</v>
      </c>
      <c r="BW80">
        <v>3.4178878578930689</v>
      </c>
      <c r="BX80">
        <v>63</v>
      </c>
      <c r="BY80">
        <v>4</v>
      </c>
      <c r="BZ80">
        <v>85</v>
      </c>
    </row>
    <row r="81" spans="1:78" ht="16.5">
      <c r="A81" s="123" t="str">
        <f t="shared" si="19"/>
        <v>해성운수</v>
      </c>
      <c r="B81" s="124" t="str">
        <f t="shared" si="20"/>
        <v>심웅섭</v>
      </c>
      <c r="C81" s="125" t="str">
        <f t="shared" si="21"/>
        <v>F</v>
      </c>
      <c r="D81" s="126">
        <f t="shared" si="22"/>
        <v>0.74020889835174286</v>
      </c>
      <c r="E81" s="127">
        <f t="shared" si="23"/>
        <v>288</v>
      </c>
      <c r="F81" s="128" t="str">
        <f t="shared" si="24"/>
        <v>579</v>
      </c>
      <c r="G81" s="129" t="str">
        <f t="shared" si="25"/>
        <v>71바5770</v>
      </c>
      <c r="H81" s="130">
        <f t="shared" si="26"/>
        <v>4</v>
      </c>
      <c r="I81" s="131">
        <f t="shared" si="27"/>
        <v>821.64299999999992</v>
      </c>
      <c r="J81" s="132">
        <f t="shared" si="28"/>
        <v>1.2887318855376072E-2</v>
      </c>
      <c r="K81" s="132">
        <f t="shared" si="29"/>
        <v>0.47091982835909107</v>
      </c>
      <c r="L81" s="132">
        <f t="shared" si="30"/>
        <v>0.57445873694536442</v>
      </c>
      <c r="M81" s="133">
        <f t="shared" si="31"/>
        <v>5.9139999999999997</v>
      </c>
      <c r="N81" s="134">
        <f t="shared" si="32"/>
        <v>0.12170735952232296</v>
      </c>
      <c r="O81" s="134">
        <f t="shared" si="33"/>
        <v>1.5821956737901985</v>
      </c>
      <c r="P81" s="220">
        <f t="shared" si="34"/>
        <v>45</v>
      </c>
      <c r="Q81" s="221">
        <f t="shared" si="35"/>
        <v>1</v>
      </c>
      <c r="R81" s="221">
        <f t="shared" si="36"/>
        <v>13</v>
      </c>
      <c r="T81">
        <v>534</v>
      </c>
      <c r="U81">
        <v>288</v>
      </c>
      <c r="V81" t="s">
        <v>379</v>
      </c>
      <c r="W81">
        <v>821.71600000000001</v>
      </c>
      <c r="X81">
        <v>197.63200000000001</v>
      </c>
      <c r="Y81">
        <v>4.1580000000000004</v>
      </c>
      <c r="Z81">
        <v>5.9139999999999997</v>
      </c>
      <c r="AA81">
        <v>80.978596999999993</v>
      </c>
      <c r="AB81">
        <v>1.0435970000000001</v>
      </c>
      <c r="AC81">
        <v>38.134427000000002</v>
      </c>
      <c r="AD81" s="1">
        <v>472</v>
      </c>
      <c r="AE81">
        <v>1</v>
      </c>
      <c r="AF81">
        <v>13</v>
      </c>
      <c r="AG81">
        <v>73</v>
      </c>
      <c r="AH81">
        <v>10.147323</v>
      </c>
      <c r="AI81">
        <v>44.3</v>
      </c>
      <c r="AJ81">
        <v>0</v>
      </c>
      <c r="AK81">
        <v>45</v>
      </c>
      <c r="AL81">
        <v>17135</v>
      </c>
      <c r="AM81">
        <v>0.74020889835174286</v>
      </c>
      <c r="AN81" t="s">
        <v>70</v>
      </c>
      <c r="AO81">
        <v>332.06599999999997</v>
      </c>
      <c r="AP81" t="s">
        <v>730</v>
      </c>
      <c r="AQ81" t="s">
        <v>118</v>
      </c>
      <c r="AR81" t="s">
        <v>127</v>
      </c>
      <c r="AS81" t="s">
        <v>118</v>
      </c>
      <c r="AT81" t="s">
        <v>127</v>
      </c>
      <c r="AU81" t="s">
        <v>235</v>
      </c>
      <c r="AV81" t="s">
        <v>379</v>
      </c>
      <c r="AW81" t="s">
        <v>70</v>
      </c>
      <c r="AX81">
        <v>288</v>
      </c>
      <c r="AY81" t="s">
        <v>466</v>
      </c>
      <c r="AZ81">
        <v>6</v>
      </c>
      <c r="BA81" t="s">
        <v>489</v>
      </c>
      <c r="BB81">
        <v>4</v>
      </c>
      <c r="BC81">
        <v>1</v>
      </c>
      <c r="BE81" t="s">
        <v>70</v>
      </c>
      <c r="BF81">
        <v>0</v>
      </c>
      <c r="BG81" s="5" t="s">
        <v>337</v>
      </c>
      <c r="BI81" t="s">
        <v>118</v>
      </c>
      <c r="BJ81" t="s">
        <v>379</v>
      </c>
      <c r="BK81" t="s">
        <v>70</v>
      </c>
      <c r="BL81">
        <v>0.74020889835174286</v>
      </c>
      <c r="BM81">
        <v>288</v>
      </c>
      <c r="BN81" t="s">
        <v>127</v>
      </c>
      <c r="BO81" t="s">
        <v>235</v>
      </c>
      <c r="BP81">
        <v>4</v>
      </c>
      <c r="BQ81">
        <v>821.64299999999992</v>
      </c>
      <c r="BR81">
        <v>1.2887318855376072E-2</v>
      </c>
      <c r="BS81">
        <v>0.47091982835909107</v>
      </c>
      <c r="BT81">
        <v>0.57440770290465315</v>
      </c>
      <c r="BU81">
        <v>5.9139999999999997</v>
      </c>
      <c r="BV81">
        <v>0.12170735952232296</v>
      </c>
      <c r="BW81">
        <v>1.5821956737901985</v>
      </c>
      <c r="BX81">
        <v>45</v>
      </c>
      <c r="BY81">
        <v>1</v>
      </c>
      <c r="BZ81">
        <v>13</v>
      </c>
    </row>
    <row r="82" spans="1:78" ht="16.5">
      <c r="A82" s="106" t="str">
        <f t="shared" si="19"/>
        <v>해성운수</v>
      </c>
      <c r="B82" s="107" t="str">
        <f t="shared" si="20"/>
        <v>오정일</v>
      </c>
      <c r="C82" s="108" t="str">
        <f t="shared" si="21"/>
        <v>S</v>
      </c>
      <c r="D82" s="109">
        <f t="shared" si="22"/>
        <v>1.026829268292683</v>
      </c>
      <c r="E82" s="110">
        <f t="shared" si="23"/>
        <v>8165</v>
      </c>
      <c r="F82" s="111" t="str">
        <f t="shared" si="24"/>
        <v>564</v>
      </c>
      <c r="G82" s="112" t="str">
        <f t="shared" si="25"/>
        <v>71바5772</v>
      </c>
      <c r="H82" s="113">
        <f t="shared" si="26"/>
        <v>1</v>
      </c>
      <c r="I82" s="114">
        <f t="shared" si="27"/>
        <v>1037.606</v>
      </c>
      <c r="J82" s="115">
        <f t="shared" si="28"/>
        <v>4.8209967983566578E-3</v>
      </c>
      <c r="K82" s="115">
        <f t="shared" si="29"/>
        <v>0.46090581904463435</v>
      </c>
      <c r="L82" s="115">
        <f t="shared" si="30"/>
        <v>0.39706786583732168</v>
      </c>
      <c r="M82" s="116">
        <f t="shared" si="31"/>
        <v>4.7229999999999999</v>
      </c>
      <c r="N82" s="117">
        <f t="shared" si="32"/>
        <v>0</v>
      </c>
      <c r="O82" s="117">
        <f t="shared" si="33"/>
        <v>0.67462986914108058</v>
      </c>
      <c r="P82" s="222">
        <f t="shared" si="34"/>
        <v>59</v>
      </c>
      <c r="Q82" s="223">
        <f t="shared" si="35"/>
        <v>0</v>
      </c>
      <c r="R82" s="223">
        <f t="shared" si="36"/>
        <v>7</v>
      </c>
      <c r="T82">
        <v>534</v>
      </c>
      <c r="U82">
        <v>8165</v>
      </c>
      <c r="V82" t="s">
        <v>292</v>
      </c>
      <c r="W82">
        <v>1037.606</v>
      </c>
      <c r="X82">
        <v>246.477</v>
      </c>
      <c r="Y82">
        <v>4.21</v>
      </c>
      <c r="Z82">
        <v>4.7229999999999999</v>
      </c>
      <c r="AA82">
        <v>105.035747</v>
      </c>
      <c r="AB82">
        <v>0.50637699999999997</v>
      </c>
      <c r="AC82">
        <v>48.411586999999997</v>
      </c>
      <c r="AD82" s="1">
        <v>412</v>
      </c>
      <c r="AE82">
        <v>0</v>
      </c>
      <c r="AF82">
        <v>7</v>
      </c>
      <c r="AG82">
        <v>74</v>
      </c>
      <c r="AH82">
        <v>9.8785980000000002</v>
      </c>
      <c r="AI82">
        <v>39.799999999999997</v>
      </c>
      <c r="AJ82">
        <v>0</v>
      </c>
      <c r="AK82">
        <v>59</v>
      </c>
      <c r="AL82">
        <v>6672</v>
      </c>
      <c r="AM82">
        <v>1.026829268292683</v>
      </c>
      <c r="AN82" t="s">
        <v>71</v>
      </c>
      <c r="AO82">
        <v>1037.606</v>
      </c>
      <c r="AP82" t="s">
        <v>731</v>
      </c>
      <c r="AQ82" t="s">
        <v>118</v>
      </c>
      <c r="AR82" t="s">
        <v>124</v>
      </c>
      <c r="AS82" t="s">
        <v>118</v>
      </c>
      <c r="AT82" t="s">
        <v>124</v>
      </c>
      <c r="AU82" t="s">
        <v>230</v>
      </c>
      <c r="AV82" t="s">
        <v>292</v>
      </c>
      <c r="AW82" t="s">
        <v>71</v>
      </c>
      <c r="AX82">
        <v>8165</v>
      </c>
      <c r="AY82" t="s">
        <v>501</v>
      </c>
      <c r="AZ82">
        <v>2</v>
      </c>
      <c r="BA82" t="s">
        <v>506</v>
      </c>
      <c r="BB82">
        <v>1</v>
      </c>
      <c r="BC82">
        <v>1</v>
      </c>
      <c r="BE82" t="s">
        <v>66</v>
      </c>
      <c r="BF82">
        <v>1</v>
      </c>
      <c r="BG82" t="s">
        <v>371</v>
      </c>
      <c r="BI82" t="s">
        <v>118</v>
      </c>
      <c r="BJ82" t="s">
        <v>292</v>
      </c>
      <c r="BK82" t="s">
        <v>71</v>
      </c>
      <c r="BL82">
        <v>1.026829268292683</v>
      </c>
      <c r="BM82">
        <v>8165</v>
      </c>
      <c r="BN82" t="s">
        <v>124</v>
      </c>
      <c r="BO82" t="s">
        <v>230</v>
      </c>
      <c r="BP82">
        <v>1</v>
      </c>
      <c r="BQ82">
        <v>1037.606</v>
      </c>
      <c r="BR82">
        <v>4.8209967983566578E-3</v>
      </c>
      <c r="BS82">
        <v>0.46090581904463435</v>
      </c>
      <c r="BT82">
        <v>0.39706786583732168</v>
      </c>
      <c r="BU82">
        <v>4.7229999999999999</v>
      </c>
      <c r="BV82">
        <v>0</v>
      </c>
      <c r="BW82">
        <v>0.67462986914108058</v>
      </c>
      <c r="BX82">
        <v>59</v>
      </c>
      <c r="BY82">
        <v>0</v>
      </c>
      <c r="BZ82">
        <v>7</v>
      </c>
    </row>
    <row r="83" spans="1:78" ht="16.5">
      <c r="A83" s="123" t="str">
        <f t="shared" si="19"/>
        <v>해성운수</v>
      </c>
      <c r="B83" s="124" t="str">
        <f t="shared" si="20"/>
        <v>원상재</v>
      </c>
      <c r="C83" s="125" t="str">
        <f t="shared" si="21"/>
        <v>A</v>
      </c>
      <c r="D83" s="126">
        <f t="shared" si="22"/>
        <v>0.9638548288957578</v>
      </c>
      <c r="E83" s="127">
        <f t="shared" si="23"/>
        <v>555</v>
      </c>
      <c r="F83" s="128" t="str">
        <f t="shared" si="24"/>
        <v>564</v>
      </c>
      <c r="G83" s="129" t="str">
        <f t="shared" si="25"/>
        <v>71바5773</v>
      </c>
      <c r="H83" s="130">
        <f t="shared" si="26"/>
        <v>2</v>
      </c>
      <c r="I83" s="131">
        <f t="shared" si="27"/>
        <v>845.91899999999998</v>
      </c>
      <c r="J83" s="132">
        <f t="shared" si="28"/>
        <v>3.9948577857380631E-2</v>
      </c>
      <c r="K83" s="132">
        <f t="shared" si="29"/>
        <v>0.44894099907530949</v>
      </c>
      <c r="L83" s="132">
        <f t="shared" si="30"/>
        <v>0.32272593475261818</v>
      </c>
      <c r="M83" s="133">
        <f t="shared" si="31"/>
        <v>6.52</v>
      </c>
      <c r="N83" s="134">
        <f t="shared" si="32"/>
        <v>1.0639316530306093</v>
      </c>
      <c r="O83" s="134">
        <f t="shared" si="33"/>
        <v>2.3642925622902431</v>
      </c>
      <c r="P83" s="220">
        <f t="shared" si="34"/>
        <v>44</v>
      </c>
      <c r="Q83" s="221">
        <f t="shared" si="35"/>
        <v>9</v>
      </c>
      <c r="R83" s="221">
        <f t="shared" si="36"/>
        <v>20</v>
      </c>
      <c r="T83">
        <v>534</v>
      </c>
      <c r="U83">
        <v>555</v>
      </c>
      <c r="V83" t="s">
        <v>293</v>
      </c>
      <c r="W83">
        <v>854.21799999999996</v>
      </c>
      <c r="X83">
        <v>215.76300000000001</v>
      </c>
      <c r="Y83">
        <v>3.9590000000000001</v>
      </c>
      <c r="Z83">
        <v>6.52</v>
      </c>
      <c r="AA83">
        <v>92.597464000000002</v>
      </c>
      <c r="AB83">
        <v>3.6991369999999999</v>
      </c>
      <c r="AC83">
        <v>41.570798000000003</v>
      </c>
      <c r="AD83" s="1">
        <v>273</v>
      </c>
      <c r="AE83">
        <v>9</v>
      </c>
      <c r="AF83">
        <v>20</v>
      </c>
      <c r="AG83">
        <v>89</v>
      </c>
      <c r="AH83">
        <v>9.2250689999999995</v>
      </c>
      <c r="AI83">
        <v>33.4</v>
      </c>
      <c r="AJ83">
        <v>4.9000000000000004</v>
      </c>
      <c r="AK83">
        <v>44</v>
      </c>
      <c r="AL83">
        <v>11538</v>
      </c>
      <c r="AM83">
        <v>0.9638548288957578</v>
      </c>
      <c r="AN83" t="s">
        <v>66</v>
      </c>
      <c r="AO83">
        <v>773.58699999999999</v>
      </c>
      <c r="AP83" t="s">
        <v>732</v>
      </c>
      <c r="AQ83" t="s">
        <v>118</v>
      </c>
      <c r="AR83" t="s">
        <v>124</v>
      </c>
      <c r="AS83" t="s">
        <v>118</v>
      </c>
      <c r="AT83" t="s">
        <v>124</v>
      </c>
      <c r="AU83" t="s">
        <v>231</v>
      </c>
      <c r="AV83" t="s">
        <v>293</v>
      </c>
      <c r="AW83" t="s">
        <v>66</v>
      </c>
      <c r="AX83">
        <v>555</v>
      </c>
      <c r="AY83" t="s">
        <v>471</v>
      </c>
      <c r="AZ83">
        <v>3</v>
      </c>
      <c r="BA83" t="s">
        <v>578</v>
      </c>
      <c r="BB83">
        <v>2</v>
      </c>
      <c r="BC83">
        <v>1</v>
      </c>
      <c r="BE83" t="s">
        <v>71</v>
      </c>
      <c r="BF83">
        <v>-1</v>
      </c>
      <c r="BG83" t="s">
        <v>425</v>
      </c>
      <c r="BI83" t="s">
        <v>118</v>
      </c>
      <c r="BJ83" t="s">
        <v>293</v>
      </c>
      <c r="BK83" t="s">
        <v>66</v>
      </c>
      <c r="BL83">
        <v>0.9638548288957578</v>
      </c>
      <c r="BM83">
        <v>555</v>
      </c>
      <c r="BN83" t="s">
        <v>124</v>
      </c>
      <c r="BO83" t="s">
        <v>231</v>
      </c>
      <c r="BP83">
        <v>2</v>
      </c>
      <c r="BQ83">
        <v>845.91899999999998</v>
      </c>
      <c r="BR83">
        <v>3.9948577857380631E-2</v>
      </c>
      <c r="BS83">
        <v>0.44894099907530949</v>
      </c>
      <c r="BT83">
        <v>0.31959054948502608</v>
      </c>
      <c r="BU83">
        <v>6.52</v>
      </c>
      <c r="BV83">
        <v>1.0639316530306093</v>
      </c>
      <c r="BW83">
        <v>2.3642925622902431</v>
      </c>
      <c r="BX83">
        <v>44</v>
      </c>
      <c r="BY83">
        <v>9</v>
      </c>
      <c r="BZ83">
        <v>20</v>
      </c>
    </row>
    <row r="84" spans="1:78" ht="16.5">
      <c r="A84" s="106" t="str">
        <f t="shared" si="19"/>
        <v>해성운수</v>
      </c>
      <c r="B84" s="107" t="str">
        <f t="shared" si="20"/>
        <v>유광식</v>
      </c>
      <c r="C84" s="108" t="str">
        <f t="shared" si="21"/>
        <v>F</v>
      </c>
      <c r="D84" s="109">
        <f t="shared" si="22"/>
        <v>0.78565217391304354</v>
      </c>
      <c r="E84" s="110">
        <f t="shared" si="23"/>
        <v>6627</v>
      </c>
      <c r="F84" s="111" t="str">
        <f t="shared" si="24"/>
        <v>593</v>
      </c>
      <c r="G84" s="112" t="str">
        <f t="shared" si="25"/>
        <v>71바5778</v>
      </c>
      <c r="H84" s="113">
        <f t="shared" si="26"/>
        <v>1</v>
      </c>
      <c r="I84" s="114">
        <f t="shared" si="27"/>
        <v>1291.73</v>
      </c>
      <c r="J84" s="115">
        <f t="shared" si="28"/>
        <v>1.101473216258288E-2</v>
      </c>
      <c r="K84" s="115">
        <f t="shared" si="29"/>
        <v>0.48528182827637539</v>
      </c>
      <c r="L84" s="115">
        <f t="shared" si="30"/>
        <v>0.12076827200730803</v>
      </c>
      <c r="M84" s="116">
        <f t="shared" si="31"/>
        <v>11.721</v>
      </c>
      <c r="N84" s="117">
        <f t="shared" si="32"/>
        <v>0.30966223591617442</v>
      </c>
      <c r="O84" s="117">
        <f t="shared" si="33"/>
        <v>4.7223490977216604</v>
      </c>
      <c r="P84" s="222">
        <f t="shared" si="34"/>
        <v>105</v>
      </c>
      <c r="Q84" s="223">
        <f t="shared" si="35"/>
        <v>4</v>
      </c>
      <c r="R84" s="223">
        <f t="shared" si="36"/>
        <v>61</v>
      </c>
      <c r="T84">
        <v>534</v>
      </c>
      <c r="U84">
        <v>6627</v>
      </c>
      <c r="V84" t="s">
        <v>577</v>
      </c>
      <c r="W84">
        <v>1291.73</v>
      </c>
      <c r="X84">
        <v>715.03899999999999</v>
      </c>
      <c r="Y84">
        <v>1.8069999999999999</v>
      </c>
      <c r="Z84">
        <v>11.721</v>
      </c>
      <c r="AA84">
        <v>131.94328999999999</v>
      </c>
      <c r="AB84">
        <v>1.4533199999999999</v>
      </c>
      <c r="AC84">
        <v>64.029680999999997</v>
      </c>
      <c r="AD84" s="1">
        <v>156</v>
      </c>
      <c r="AE84">
        <v>4</v>
      </c>
      <c r="AF84">
        <v>61</v>
      </c>
      <c r="AG84">
        <v>66</v>
      </c>
      <c r="AH84">
        <v>9.7900390000000002</v>
      </c>
      <c r="AI84">
        <v>22.1</v>
      </c>
      <c r="AJ84">
        <v>0</v>
      </c>
      <c r="AK84">
        <v>105</v>
      </c>
      <c r="AL84">
        <v>23542</v>
      </c>
      <c r="AM84">
        <v>0.78565217391304354</v>
      </c>
      <c r="AN84" t="s">
        <v>70</v>
      </c>
      <c r="AO84">
        <v>1291.73</v>
      </c>
      <c r="AP84" t="s">
        <v>733</v>
      </c>
      <c r="AQ84" t="s">
        <v>118</v>
      </c>
      <c r="AR84" t="s">
        <v>128</v>
      </c>
      <c r="AS84" t="s">
        <v>118</v>
      </c>
      <c r="AT84" t="s">
        <v>128</v>
      </c>
      <c r="AU84" t="s">
        <v>242</v>
      </c>
      <c r="AV84" t="s">
        <v>577</v>
      </c>
      <c r="AW84" t="s">
        <v>70</v>
      </c>
      <c r="AX84">
        <v>6627</v>
      </c>
      <c r="AY84" t="s">
        <v>449</v>
      </c>
      <c r="AZ84">
        <v>2</v>
      </c>
      <c r="BA84" t="s">
        <v>365</v>
      </c>
      <c r="BB84">
        <v>1</v>
      </c>
      <c r="BC84">
        <v>1</v>
      </c>
      <c r="BE84" t="s">
        <v>70</v>
      </c>
      <c r="BF84">
        <v>0</v>
      </c>
      <c r="BG84" t="s">
        <v>337</v>
      </c>
      <c r="BI84" t="s">
        <v>118</v>
      </c>
      <c r="BJ84" t="s">
        <v>577</v>
      </c>
      <c r="BK84" t="s">
        <v>70</v>
      </c>
      <c r="BL84">
        <v>0.78565217391304354</v>
      </c>
      <c r="BM84">
        <v>6627</v>
      </c>
      <c r="BN84" t="s">
        <v>128</v>
      </c>
      <c r="BO84" t="s">
        <v>242</v>
      </c>
      <c r="BP84">
        <v>1</v>
      </c>
      <c r="BQ84">
        <v>1291.73</v>
      </c>
      <c r="BR84">
        <v>1.101473216258288E-2</v>
      </c>
      <c r="BS84">
        <v>0.48528182827637539</v>
      </c>
      <c r="BT84">
        <v>0.12076827200730803</v>
      </c>
      <c r="BU84">
        <v>11.721</v>
      </c>
      <c r="BV84">
        <v>0.30966223591617442</v>
      </c>
      <c r="BW84">
        <v>4.7223490977216604</v>
      </c>
      <c r="BX84">
        <v>105</v>
      </c>
      <c r="BY84">
        <v>4</v>
      </c>
      <c r="BZ84">
        <v>61</v>
      </c>
    </row>
    <row r="85" spans="1:78" ht="16.5">
      <c r="A85" s="123" t="str">
        <f t="shared" si="19"/>
        <v>해성운수</v>
      </c>
      <c r="B85" s="124" t="str">
        <f t="shared" si="20"/>
        <v>유금종</v>
      </c>
      <c r="C85" s="125" t="str">
        <f t="shared" si="21"/>
        <v>A</v>
      </c>
      <c r="D85" s="126">
        <f t="shared" si="22"/>
        <v>0.982215145830728</v>
      </c>
      <c r="E85" s="127">
        <f t="shared" si="23"/>
        <v>2233</v>
      </c>
      <c r="F85" s="128" t="str">
        <f t="shared" si="24"/>
        <v>514-1</v>
      </c>
      <c r="G85" s="129" t="str">
        <f t="shared" si="25"/>
        <v>74사1071</v>
      </c>
      <c r="H85" s="130">
        <f t="shared" si="26"/>
        <v>4</v>
      </c>
      <c r="I85" s="131">
        <f t="shared" si="27"/>
        <v>1496.3890000000001</v>
      </c>
      <c r="J85" s="132">
        <f t="shared" si="28"/>
        <v>4.8775603410416833E-2</v>
      </c>
      <c r="K85" s="132">
        <f t="shared" si="29"/>
        <v>0.3535600963756379</v>
      </c>
      <c r="L85" s="132">
        <f t="shared" si="30"/>
        <v>0.10090958968556972</v>
      </c>
      <c r="M85" s="133">
        <f t="shared" si="31"/>
        <v>8.5060000000000002</v>
      </c>
      <c r="N85" s="134">
        <f t="shared" si="32"/>
        <v>0</v>
      </c>
      <c r="O85" s="134">
        <f t="shared" si="33"/>
        <v>1.5370334852768899</v>
      </c>
      <c r="P85" s="220">
        <f t="shared" si="34"/>
        <v>7</v>
      </c>
      <c r="Q85" s="221">
        <f t="shared" si="35"/>
        <v>0</v>
      </c>
      <c r="R85" s="221">
        <f t="shared" si="36"/>
        <v>23</v>
      </c>
      <c r="T85">
        <v>534</v>
      </c>
      <c r="U85">
        <v>2233</v>
      </c>
      <c r="V85" t="s">
        <v>734</v>
      </c>
      <c r="W85">
        <v>1516.9749999999999</v>
      </c>
      <c r="X85">
        <v>565.27499999999998</v>
      </c>
      <c r="Y85">
        <v>2.6840000000000002</v>
      </c>
      <c r="Z85">
        <v>8.5060000000000002</v>
      </c>
      <c r="AA85">
        <v>122.191046</v>
      </c>
      <c r="AB85">
        <v>5.9599419999999999</v>
      </c>
      <c r="AC85">
        <v>43.201878000000001</v>
      </c>
      <c r="AD85" s="1">
        <v>151</v>
      </c>
      <c r="AE85">
        <v>0</v>
      </c>
      <c r="AF85">
        <v>23</v>
      </c>
      <c r="AG85">
        <v>71</v>
      </c>
      <c r="AH85">
        <v>12.41478</v>
      </c>
      <c r="AI85">
        <v>44</v>
      </c>
      <c r="AJ85">
        <v>0</v>
      </c>
      <c r="AK85">
        <v>7</v>
      </c>
      <c r="AL85">
        <v>3127</v>
      </c>
      <c r="AM85">
        <v>0.982215145830728</v>
      </c>
      <c r="AN85" t="s">
        <v>66</v>
      </c>
      <c r="AO85">
        <v>1072.239</v>
      </c>
      <c r="AP85" t="s">
        <v>735</v>
      </c>
      <c r="AQ85" t="s">
        <v>118</v>
      </c>
      <c r="AR85" t="s">
        <v>120</v>
      </c>
      <c r="AS85" t="s">
        <v>118</v>
      </c>
      <c r="AT85" t="s">
        <v>120</v>
      </c>
      <c r="AU85" t="s">
        <v>217</v>
      </c>
      <c r="AV85" t="s">
        <v>734</v>
      </c>
      <c r="AW85" t="s">
        <v>66</v>
      </c>
      <c r="AX85">
        <v>2233</v>
      </c>
      <c r="AY85" t="s">
        <v>453</v>
      </c>
      <c r="AZ85">
        <v>2</v>
      </c>
      <c r="BA85" t="s">
        <v>736</v>
      </c>
      <c r="BB85">
        <v>4</v>
      </c>
      <c r="BC85">
        <v>1</v>
      </c>
      <c r="BE85" t="s">
        <v>185</v>
      </c>
      <c r="BF85" t="s">
        <v>186</v>
      </c>
      <c r="BG85" t="s">
        <v>185</v>
      </c>
      <c r="BI85" t="s">
        <v>118</v>
      </c>
      <c r="BJ85" t="s">
        <v>734</v>
      </c>
      <c r="BK85" t="s">
        <v>66</v>
      </c>
      <c r="BL85">
        <v>0.982215145830728</v>
      </c>
      <c r="BM85">
        <v>2233</v>
      </c>
      <c r="BN85" t="s">
        <v>120</v>
      </c>
      <c r="BO85" t="s">
        <v>217</v>
      </c>
      <c r="BP85">
        <v>4</v>
      </c>
      <c r="BQ85">
        <v>1496.3890000000001</v>
      </c>
      <c r="BR85">
        <v>4.8775603410416833E-2</v>
      </c>
      <c r="BS85">
        <v>0.3535600963756379</v>
      </c>
      <c r="BT85">
        <v>9.9540203365249921E-2</v>
      </c>
      <c r="BU85">
        <v>8.5060000000000002</v>
      </c>
      <c r="BV85">
        <v>0</v>
      </c>
      <c r="BW85">
        <v>1.5370334852768899</v>
      </c>
      <c r="BX85">
        <v>7</v>
      </c>
      <c r="BY85">
        <v>0</v>
      </c>
      <c r="BZ85">
        <v>23</v>
      </c>
    </row>
    <row r="86" spans="1:78" ht="16.5">
      <c r="A86" s="106" t="str">
        <f t="shared" si="19"/>
        <v>해성운수</v>
      </c>
      <c r="B86" s="107" t="str">
        <f t="shared" si="20"/>
        <v>유영환</v>
      </c>
      <c r="C86" s="108" t="str">
        <f t="shared" si="21"/>
        <v>C</v>
      </c>
      <c r="D86" s="109">
        <f t="shared" si="22"/>
        <v>0.85444886407458676</v>
      </c>
      <c r="E86" s="110">
        <f t="shared" si="23"/>
        <v>3392</v>
      </c>
      <c r="F86" s="111" t="str">
        <f t="shared" si="24"/>
        <v>514-1</v>
      </c>
      <c r="G86" s="112" t="str">
        <f t="shared" si="25"/>
        <v>71바5751</v>
      </c>
      <c r="H86" s="113">
        <f t="shared" si="26"/>
        <v>2</v>
      </c>
      <c r="I86" s="114">
        <f t="shared" si="27"/>
        <v>551.26099999999997</v>
      </c>
      <c r="J86" s="115">
        <f t="shared" si="28"/>
        <v>6.7678354971562729E-2</v>
      </c>
      <c r="K86" s="115">
        <f t="shared" si="29"/>
        <v>0.32873249678833899</v>
      </c>
      <c r="L86" s="115">
        <f t="shared" si="30"/>
        <v>0.19410043518405984</v>
      </c>
      <c r="M86" s="116">
        <f t="shared" si="31"/>
        <v>6.8470000000000004</v>
      </c>
      <c r="N86" s="117">
        <f t="shared" si="32"/>
        <v>0</v>
      </c>
      <c r="O86" s="117">
        <f t="shared" si="33"/>
        <v>4.897861448569734</v>
      </c>
      <c r="P86" s="222">
        <f t="shared" si="34"/>
        <v>3</v>
      </c>
      <c r="Q86" s="223">
        <f t="shared" si="35"/>
        <v>0</v>
      </c>
      <c r="R86" s="223">
        <f t="shared" si="36"/>
        <v>27</v>
      </c>
      <c r="T86">
        <v>534</v>
      </c>
      <c r="U86">
        <v>3392</v>
      </c>
      <c r="V86" t="s">
        <v>535</v>
      </c>
      <c r="W86">
        <v>551.26099999999997</v>
      </c>
      <c r="X86">
        <v>227.08</v>
      </c>
      <c r="Y86">
        <v>2.4279999999999999</v>
      </c>
      <c r="Z86">
        <v>6.8470000000000004</v>
      </c>
      <c r="AA86">
        <v>44.741646000000003</v>
      </c>
      <c r="AB86">
        <v>3.028041</v>
      </c>
      <c r="AC86">
        <v>14.708033</v>
      </c>
      <c r="AD86" s="1">
        <v>107</v>
      </c>
      <c r="AE86">
        <v>0</v>
      </c>
      <c r="AF86">
        <v>27</v>
      </c>
      <c r="AG86">
        <v>62</v>
      </c>
      <c r="AH86">
        <v>12.320981</v>
      </c>
      <c r="AI86">
        <v>0</v>
      </c>
      <c r="AJ86">
        <v>0</v>
      </c>
      <c r="AK86">
        <v>3</v>
      </c>
      <c r="AL86">
        <v>1817</v>
      </c>
      <c r="AM86">
        <v>0.85444886407458676</v>
      </c>
      <c r="AN86" t="s">
        <v>69</v>
      </c>
      <c r="AO86">
        <v>341.8</v>
      </c>
      <c r="AP86" t="s">
        <v>737</v>
      </c>
      <c r="AQ86" t="s">
        <v>118</v>
      </c>
      <c r="AR86" t="s">
        <v>120</v>
      </c>
      <c r="AS86" t="s">
        <v>118</v>
      </c>
      <c r="AT86" t="s">
        <v>120</v>
      </c>
      <c r="AU86" t="s">
        <v>610</v>
      </c>
      <c r="AV86" t="s">
        <v>535</v>
      </c>
      <c r="AW86" t="s">
        <v>69</v>
      </c>
      <c r="AX86">
        <v>3392</v>
      </c>
      <c r="AY86" t="s">
        <v>480</v>
      </c>
      <c r="AZ86">
        <v>8</v>
      </c>
      <c r="BA86" t="s">
        <v>738</v>
      </c>
      <c r="BB86">
        <v>2</v>
      </c>
      <c r="BC86">
        <v>1</v>
      </c>
      <c r="BE86" t="s">
        <v>66</v>
      </c>
      <c r="BF86">
        <v>-2</v>
      </c>
      <c r="BG86" s="5" t="s">
        <v>425</v>
      </c>
      <c r="BI86" t="s">
        <v>118</v>
      </c>
      <c r="BJ86" t="s">
        <v>535</v>
      </c>
      <c r="BK86" t="s">
        <v>69</v>
      </c>
      <c r="BL86">
        <v>0.85444886407458676</v>
      </c>
      <c r="BM86">
        <v>3392</v>
      </c>
      <c r="BN86" t="s">
        <v>120</v>
      </c>
      <c r="BO86" t="s">
        <v>610</v>
      </c>
      <c r="BP86">
        <v>2</v>
      </c>
      <c r="BQ86">
        <v>551.26099999999997</v>
      </c>
      <c r="BR86">
        <v>6.7678354971562729E-2</v>
      </c>
      <c r="BS86">
        <v>0.32873249678833899</v>
      </c>
      <c r="BT86">
        <v>0.19410043518405984</v>
      </c>
      <c r="BU86">
        <v>6.8470000000000004</v>
      </c>
      <c r="BV86">
        <v>0</v>
      </c>
      <c r="BW86">
        <v>4.897861448569734</v>
      </c>
      <c r="BX86">
        <v>3</v>
      </c>
      <c r="BY86">
        <v>0</v>
      </c>
      <c r="BZ86">
        <v>27</v>
      </c>
    </row>
    <row r="87" spans="1:78" ht="16.5">
      <c r="A87" s="123" t="str">
        <f t="shared" si="19"/>
        <v>해성운수</v>
      </c>
      <c r="B87" s="124" t="str">
        <f t="shared" si="20"/>
        <v>유인석</v>
      </c>
      <c r="C87" s="125" t="str">
        <f t="shared" si="21"/>
        <v>S</v>
      </c>
      <c r="D87" s="126">
        <f t="shared" si="22"/>
        <v>1.0402722261292781</v>
      </c>
      <c r="E87" s="127">
        <f t="shared" si="23"/>
        <v>2335</v>
      </c>
      <c r="F87" s="128" t="str">
        <f t="shared" si="24"/>
        <v>24</v>
      </c>
      <c r="G87" s="129" t="str">
        <f t="shared" si="25"/>
        <v>70바3880</v>
      </c>
      <c r="H87" s="130">
        <f t="shared" si="26"/>
        <v>3</v>
      </c>
      <c r="I87" s="131">
        <f t="shared" si="27"/>
        <v>2104.393</v>
      </c>
      <c r="J87" s="132">
        <f t="shared" si="28"/>
        <v>2.0660881509416001E-3</v>
      </c>
      <c r="K87" s="132">
        <f t="shared" si="29"/>
        <v>0.35861200599815679</v>
      </c>
      <c r="L87" s="132">
        <f t="shared" si="30"/>
        <v>0.17297149344252713</v>
      </c>
      <c r="M87" s="133">
        <f t="shared" si="31"/>
        <v>11.811999999999999</v>
      </c>
      <c r="N87" s="134">
        <f t="shared" si="32"/>
        <v>0.28511784633383591</v>
      </c>
      <c r="O87" s="134">
        <f t="shared" si="33"/>
        <v>19.958249243368513</v>
      </c>
      <c r="P87" s="220">
        <f t="shared" si="34"/>
        <v>3</v>
      </c>
      <c r="Q87" s="221">
        <f t="shared" si="35"/>
        <v>6</v>
      </c>
      <c r="R87" s="221">
        <f t="shared" si="36"/>
        <v>420</v>
      </c>
      <c r="T87">
        <v>534</v>
      </c>
      <c r="U87">
        <v>2335</v>
      </c>
      <c r="V87" t="s">
        <v>294</v>
      </c>
      <c r="W87">
        <v>2104.393</v>
      </c>
      <c r="X87">
        <v>844.23699999999997</v>
      </c>
      <c r="Y87">
        <v>2.4929999999999999</v>
      </c>
      <c r="Z87">
        <v>11.811999999999999</v>
      </c>
      <c r="AA87">
        <v>131.60909899999999</v>
      </c>
      <c r="AB87">
        <v>0.27191599999999999</v>
      </c>
      <c r="AC87">
        <v>47.196603000000003</v>
      </c>
      <c r="AD87" s="1">
        <v>364</v>
      </c>
      <c r="AE87">
        <v>6</v>
      </c>
      <c r="AF87">
        <v>420</v>
      </c>
      <c r="AG87">
        <v>78</v>
      </c>
      <c r="AH87">
        <v>15.989722</v>
      </c>
      <c r="AI87">
        <v>884.4</v>
      </c>
      <c r="AJ87">
        <v>0</v>
      </c>
      <c r="AK87">
        <v>3</v>
      </c>
      <c r="AL87">
        <v>1840</v>
      </c>
      <c r="AM87">
        <v>1.0402722261292781</v>
      </c>
      <c r="AN87" t="s">
        <v>71</v>
      </c>
      <c r="AO87">
        <v>1915.81</v>
      </c>
      <c r="AP87" t="s">
        <v>739</v>
      </c>
      <c r="AQ87" t="s">
        <v>118</v>
      </c>
      <c r="AR87" t="s">
        <v>119</v>
      </c>
      <c r="AS87" t="s">
        <v>118</v>
      </c>
      <c r="AT87" t="s">
        <v>119</v>
      </c>
      <c r="AU87" t="s">
        <v>207</v>
      </c>
      <c r="AV87" t="s">
        <v>294</v>
      </c>
      <c r="AW87" t="s">
        <v>71</v>
      </c>
      <c r="AX87">
        <v>2335</v>
      </c>
      <c r="AY87" t="s">
        <v>461</v>
      </c>
      <c r="AZ87">
        <v>10</v>
      </c>
      <c r="BA87" t="s">
        <v>468</v>
      </c>
      <c r="BB87">
        <v>3</v>
      </c>
      <c r="BC87">
        <v>1</v>
      </c>
      <c r="BE87" t="s">
        <v>71</v>
      </c>
      <c r="BF87">
        <v>0</v>
      </c>
      <c r="BG87" t="s">
        <v>337</v>
      </c>
      <c r="BI87" t="s">
        <v>118</v>
      </c>
      <c r="BJ87" t="s">
        <v>294</v>
      </c>
      <c r="BK87" t="s">
        <v>71</v>
      </c>
      <c r="BL87">
        <v>1.0402722261292781</v>
      </c>
      <c r="BM87">
        <v>2335</v>
      </c>
      <c r="BN87" t="s">
        <v>119</v>
      </c>
      <c r="BO87" t="s">
        <v>207</v>
      </c>
      <c r="BP87">
        <v>3</v>
      </c>
      <c r="BQ87">
        <v>2104.393</v>
      </c>
      <c r="BR87">
        <v>2.0660881509416001E-3</v>
      </c>
      <c r="BS87">
        <v>0.35861200599815679</v>
      </c>
      <c r="BT87">
        <v>0.17297149344252713</v>
      </c>
      <c r="BU87">
        <v>11.811999999999999</v>
      </c>
      <c r="BV87">
        <v>0.28511784633383591</v>
      </c>
      <c r="BW87">
        <v>19.958249243368513</v>
      </c>
      <c r="BX87">
        <v>3</v>
      </c>
      <c r="BY87">
        <v>6</v>
      </c>
      <c r="BZ87">
        <v>420</v>
      </c>
    </row>
    <row r="88" spans="1:78" ht="16.5">
      <c r="A88" s="106" t="str">
        <f t="shared" si="19"/>
        <v>해성운수</v>
      </c>
      <c r="B88" s="107" t="str">
        <f t="shared" si="20"/>
        <v>유정이</v>
      </c>
      <c r="C88" s="108" t="str">
        <f t="shared" si="21"/>
        <v>A</v>
      </c>
      <c r="D88" s="109">
        <f t="shared" si="22"/>
        <v>0.9740790968821027</v>
      </c>
      <c r="E88" s="110">
        <f t="shared" si="23"/>
        <v>9615</v>
      </c>
      <c r="F88" s="111" t="str">
        <f t="shared" si="24"/>
        <v>564</v>
      </c>
      <c r="G88" s="112" t="str">
        <f t="shared" si="25"/>
        <v>71바5773</v>
      </c>
      <c r="H88" s="113">
        <f t="shared" si="26"/>
        <v>2</v>
      </c>
      <c r="I88" s="114">
        <f t="shared" si="27"/>
        <v>1029.5650000000001</v>
      </c>
      <c r="J88" s="115">
        <f t="shared" si="28"/>
        <v>2.3280288818988117E-2</v>
      </c>
      <c r="K88" s="115">
        <f t="shared" si="29"/>
        <v>0.46846030284552442</v>
      </c>
      <c r="L88" s="115">
        <f t="shared" si="30"/>
        <v>0.3477196680151326</v>
      </c>
      <c r="M88" s="116">
        <f t="shared" si="31"/>
        <v>5.5860000000000003</v>
      </c>
      <c r="N88" s="117">
        <f t="shared" si="32"/>
        <v>4.1765211521370675</v>
      </c>
      <c r="O88" s="117">
        <f t="shared" si="33"/>
        <v>2.6224667699465307</v>
      </c>
      <c r="P88" s="222">
        <f t="shared" si="34"/>
        <v>95</v>
      </c>
      <c r="Q88" s="223">
        <f t="shared" si="35"/>
        <v>43</v>
      </c>
      <c r="R88" s="223">
        <f t="shared" si="36"/>
        <v>27</v>
      </c>
      <c r="T88">
        <v>534</v>
      </c>
      <c r="U88">
        <v>9615</v>
      </c>
      <c r="V88" t="s">
        <v>295</v>
      </c>
      <c r="W88">
        <v>1029.5650000000001</v>
      </c>
      <c r="X88">
        <v>256.08600000000001</v>
      </c>
      <c r="Y88">
        <v>4.0199999999999996</v>
      </c>
      <c r="Z88">
        <v>5.5860000000000003</v>
      </c>
      <c r="AA88">
        <v>117.718299</v>
      </c>
      <c r="AB88">
        <v>2.740516</v>
      </c>
      <c r="AC88">
        <v>55.146349999999998</v>
      </c>
      <c r="AD88" s="1">
        <v>358</v>
      </c>
      <c r="AE88">
        <v>43</v>
      </c>
      <c r="AF88">
        <v>27</v>
      </c>
      <c r="AG88">
        <v>76</v>
      </c>
      <c r="AH88">
        <v>8.7460059999999995</v>
      </c>
      <c r="AI88">
        <v>87.2</v>
      </c>
      <c r="AJ88">
        <v>0</v>
      </c>
      <c r="AK88">
        <v>95</v>
      </c>
      <c r="AL88">
        <v>23468</v>
      </c>
      <c r="AM88">
        <v>0.9740790968821027</v>
      </c>
      <c r="AN88" t="s">
        <v>66</v>
      </c>
      <c r="AO88">
        <v>939.50300000000004</v>
      </c>
      <c r="AP88" t="s">
        <v>740</v>
      </c>
      <c r="AQ88" t="s">
        <v>118</v>
      </c>
      <c r="AR88" t="s">
        <v>124</v>
      </c>
      <c r="AS88" t="s">
        <v>118</v>
      </c>
      <c r="AT88" t="s">
        <v>124</v>
      </c>
      <c r="AU88" t="s">
        <v>231</v>
      </c>
      <c r="AV88" t="s">
        <v>295</v>
      </c>
      <c r="AW88" t="s">
        <v>66</v>
      </c>
      <c r="AX88">
        <v>9615</v>
      </c>
      <c r="AY88" t="s">
        <v>471</v>
      </c>
      <c r="AZ88">
        <v>2</v>
      </c>
      <c r="BA88" t="s">
        <v>497</v>
      </c>
      <c r="BB88">
        <v>2</v>
      </c>
      <c r="BC88">
        <v>1</v>
      </c>
      <c r="BE88" t="s">
        <v>66</v>
      </c>
      <c r="BF88">
        <v>0</v>
      </c>
      <c r="BG88" s="5" t="s">
        <v>337</v>
      </c>
      <c r="BI88" t="s">
        <v>118</v>
      </c>
      <c r="BJ88" t="s">
        <v>295</v>
      </c>
      <c r="BK88" t="s">
        <v>66</v>
      </c>
      <c r="BL88">
        <v>0.9740790968821027</v>
      </c>
      <c r="BM88">
        <v>9615</v>
      </c>
      <c r="BN88" t="s">
        <v>124</v>
      </c>
      <c r="BO88" t="s">
        <v>231</v>
      </c>
      <c r="BP88">
        <v>2</v>
      </c>
      <c r="BQ88">
        <v>1029.5650000000001</v>
      </c>
      <c r="BR88">
        <v>2.3280288818988117E-2</v>
      </c>
      <c r="BS88">
        <v>0.46846030284552442</v>
      </c>
      <c r="BT88">
        <v>0.3477196680151326</v>
      </c>
      <c r="BU88">
        <v>5.5860000000000003</v>
      </c>
      <c r="BV88">
        <v>4.1765211521370675</v>
      </c>
      <c r="BW88">
        <v>2.6224667699465307</v>
      </c>
      <c r="BX88">
        <v>95</v>
      </c>
      <c r="BY88">
        <v>43</v>
      </c>
      <c r="BZ88">
        <v>27</v>
      </c>
    </row>
    <row r="89" spans="1:78" ht="16.5">
      <c r="A89" s="123" t="str">
        <f t="shared" si="19"/>
        <v>해성운수</v>
      </c>
      <c r="B89" s="124" t="str">
        <f t="shared" si="20"/>
        <v>유호승</v>
      </c>
      <c r="C89" s="125" t="str">
        <f t="shared" si="21"/>
        <v>S</v>
      </c>
      <c r="D89" s="126">
        <f t="shared" si="22"/>
        <v>1.0329166666666667</v>
      </c>
      <c r="E89" s="127">
        <f t="shared" si="23"/>
        <v>7369</v>
      </c>
      <c r="F89" s="128" t="str">
        <f t="shared" si="24"/>
        <v>24</v>
      </c>
      <c r="G89" s="129" t="str">
        <f t="shared" si="25"/>
        <v>70바3860</v>
      </c>
      <c r="H89" s="130">
        <f t="shared" si="26"/>
        <v>1</v>
      </c>
      <c r="I89" s="131">
        <f t="shared" si="27"/>
        <v>1939.7190000000001</v>
      </c>
      <c r="J89" s="132">
        <f t="shared" si="28"/>
        <v>2.2724328539037359E-3</v>
      </c>
      <c r="K89" s="132">
        <f t="shared" si="29"/>
        <v>0.36056242630554403</v>
      </c>
      <c r="L89" s="132">
        <f t="shared" si="30"/>
        <v>0.22838359576825301</v>
      </c>
      <c r="M89" s="133">
        <f t="shared" si="31"/>
        <v>11.723000000000001</v>
      </c>
      <c r="N89" s="134">
        <f t="shared" si="32"/>
        <v>0.3608770136292937</v>
      </c>
      <c r="O89" s="134">
        <f t="shared" si="33"/>
        <v>7.9392942998444616</v>
      </c>
      <c r="P89" s="220">
        <f t="shared" si="34"/>
        <v>2</v>
      </c>
      <c r="Q89" s="221">
        <f t="shared" si="35"/>
        <v>7</v>
      </c>
      <c r="R89" s="221">
        <f t="shared" si="36"/>
        <v>154</v>
      </c>
      <c r="T89">
        <v>534</v>
      </c>
      <c r="U89">
        <v>7369</v>
      </c>
      <c r="V89" t="s">
        <v>296</v>
      </c>
      <c r="W89">
        <v>1939.7190000000001</v>
      </c>
      <c r="X89">
        <v>782.47199999999998</v>
      </c>
      <c r="Y89">
        <v>2.4790000000000001</v>
      </c>
      <c r="Z89">
        <v>11.723000000000001</v>
      </c>
      <c r="AA89">
        <v>118.067735</v>
      </c>
      <c r="AB89">
        <v>0.26830100000000001</v>
      </c>
      <c r="AC89">
        <v>42.570788999999998</v>
      </c>
      <c r="AD89" s="1">
        <v>443</v>
      </c>
      <c r="AE89">
        <v>7</v>
      </c>
      <c r="AF89">
        <v>154</v>
      </c>
      <c r="AG89">
        <v>83</v>
      </c>
      <c r="AH89">
        <v>16.428865999999999</v>
      </c>
      <c r="AI89">
        <v>552.70000000000005</v>
      </c>
      <c r="AJ89">
        <v>10.3</v>
      </c>
      <c r="AK89">
        <v>2</v>
      </c>
      <c r="AL89">
        <v>4339</v>
      </c>
      <c r="AM89">
        <v>1.0329166666666667</v>
      </c>
      <c r="AN89" t="s">
        <v>71</v>
      </c>
      <c r="AO89">
        <v>1939.7190000000001</v>
      </c>
      <c r="AP89" t="s">
        <v>741</v>
      </c>
      <c r="AQ89" t="s">
        <v>118</v>
      </c>
      <c r="AR89" t="s">
        <v>119</v>
      </c>
      <c r="AS89" t="s">
        <v>118</v>
      </c>
      <c r="AT89" t="s">
        <v>119</v>
      </c>
      <c r="AU89" t="s">
        <v>191</v>
      </c>
      <c r="AV89" t="s">
        <v>296</v>
      </c>
      <c r="AW89" t="s">
        <v>71</v>
      </c>
      <c r="AX89">
        <v>7369</v>
      </c>
      <c r="AY89" t="s">
        <v>461</v>
      </c>
      <c r="AZ89">
        <v>13</v>
      </c>
      <c r="BA89" t="s">
        <v>583</v>
      </c>
      <c r="BB89">
        <v>1</v>
      </c>
      <c r="BC89">
        <v>1</v>
      </c>
      <c r="BE89" t="s">
        <v>71</v>
      </c>
      <c r="BF89">
        <v>0</v>
      </c>
      <c r="BG89" t="s">
        <v>337</v>
      </c>
      <c r="BI89" t="s">
        <v>118</v>
      </c>
      <c r="BJ89" t="s">
        <v>296</v>
      </c>
      <c r="BK89" t="s">
        <v>71</v>
      </c>
      <c r="BL89">
        <v>1.0329166666666667</v>
      </c>
      <c r="BM89">
        <v>7369</v>
      </c>
      <c r="BN89" t="s">
        <v>119</v>
      </c>
      <c r="BO89" t="s">
        <v>191</v>
      </c>
      <c r="BP89">
        <v>1</v>
      </c>
      <c r="BQ89">
        <v>1939.7190000000001</v>
      </c>
      <c r="BR89">
        <v>2.2724328539037359E-3</v>
      </c>
      <c r="BS89">
        <v>0.36056242630554403</v>
      </c>
      <c r="BT89">
        <v>0.22838359576825301</v>
      </c>
      <c r="BU89">
        <v>11.723000000000001</v>
      </c>
      <c r="BV89">
        <v>0.3608770136292937</v>
      </c>
      <c r="BW89">
        <v>7.9392942998444616</v>
      </c>
      <c r="BX89">
        <v>2</v>
      </c>
      <c r="BY89">
        <v>7</v>
      </c>
      <c r="BZ89">
        <v>154</v>
      </c>
    </row>
    <row r="90" spans="1:78" ht="16.5">
      <c r="A90" s="106" t="str">
        <f t="shared" si="19"/>
        <v>해성운수</v>
      </c>
      <c r="B90" s="107" t="str">
        <f t="shared" si="20"/>
        <v>윤국진</v>
      </c>
      <c r="C90" s="108" t="str">
        <f t="shared" si="21"/>
        <v>B</v>
      </c>
      <c r="D90" s="109">
        <f t="shared" si="22"/>
        <v>0.90230769230769226</v>
      </c>
      <c r="E90" s="110">
        <f t="shared" si="23"/>
        <v>1958</v>
      </c>
      <c r="F90" s="111" t="str">
        <f t="shared" si="24"/>
        <v>24</v>
      </c>
      <c r="G90" s="112" t="str">
        <f t="shared" si="25"/>
        <v>70바3856</v>
      </c>
      <c r="H90" s="113">
        <f t="shared" si="26"/>
        <v>1</v>
      </c>
      <c r="I90" s="114">
        <f t="shared" si="27"/>
        <v>2104.8389999999999</v>
      </c>
      <c r="J90" s="115">
        <f t="shared" si="28"/>
        <v>3.2332179518868966E-3</v>
      </c>
      <c r="K90" s="115">
        <f t="shared" si="29"/>
        <v>0.51774991960735162</v>
      </c>
      <c r="L90" s="115">
        <f t="shared" si="30"/>
        <v>0.22424517979759973</v>
      </c>
      <c r="M90" s="116">
        <f t="shared" si="31"/>
        <v>14.215999999999999</v>
      </c>
      <c r="N90" s="117">
        <f t="shared" si="32"/>
        <v>0.19003828796406758</v>
      </c>
      <c r="O90" s="117">
        <f t="shared" si="33"/>
        <v>10.54712498200575</v>
      </c>
      <c r="P90" s="222">
        <f t="shared" si="34"/>
        <v>104</v>
      </c>
      <c r="Q90" s="223">
        <f t="shared" si="35"/>
        <v>4</v>
      </c>
      <c r="R90" s="223">
        <f t="shared" si="36"/>
        <v>222</v>
      </c>
      <c r="T90">
        <v>534</v>
      </c>
      <c r="U90">
        <v>1958</v>
      </c>
      <c r="V90" t="s">
        <v>297</v>
      </c>
      <c r="W90">
        <v>2104.8389999999999</v>
      </c>
      <c r="X90">
        <v>897.11800000000005</v>
      </c>
      <c r="Y90">
        <v>2.3460000000000001</v>
      </c>
      <c r="Z90">
        <v>14.215999999999999</v>
      </c>
      <c r="AA90">
        <v>172.167484</v>
      </c>
      <c r="AB90">
        <v>0.55665500000000001</v>
      </c>
      <c r="AC90">
        <v>89.139701000000002</v>
      </c>
      <c r="AD90" s="1">
        <v>472</v>
      </c>
      <c r="AE90">
        <v>4</v>
      </c>
      <c r="AF90">
        <v>222</v>
      </c>
      <c r="AG90">
        <v>80</v>
      </c>
      <c r="AH90">
        <v>12.225531</v>
      </c>
      <c r="AI90">
        <v>1083.8</v>
      </c>
      <c r="AJ90">
        <v>0</v>
      </c>
      <c r="AK90">
        <v>104</v>
      </c>
      <c r="AL90">
        <v>106803</v>
      </c>
      <c r="AM90">
        <v>0.90230769230769226</v>
      </c>
      <c r="AN90" t="s">
        <v>68</v>
      </c>
      <c r="AO90">
        <v>2104.8389999999999</v>
      </c>
      <c r="AP90" t="s">
        <v>742</v>
      </c>
      <c r="AQ90" t="s">
        <v>118</v>
      </c>
      <c r="AR90" t="s">
        <v>119</v>
      </c>
      <c r="AS90" t="s">
        <v>118</v>
      </c>
      <c r="AT90" t="s">
        <v>119</v>
      </c>
      <c r="AU90" t="s">
        <v>187</v>
      </c>
      <c r="AV90" t="s">
        <v>297</v>
      </c>
      <c r="AW90" t="s">
        <v>68</v>
      </c>
      <c r="AX90">
        <v>1958</v>
      </c>
      <c r="AY90" t="s">
        <v>459</v>
      </c>
      <c r="AZ90">
        <v>7</v>
      </c>
      <c r="BA90" t="s">
        <v>485</v>
      </c>
      <c r="BB90">
        <v>1</v>
      </c>
      <c r="BC90">
        <v>1</v>
      </c>
      <c r="BE90" t="s">
        <v>68</v>
      </c>
      <c r="BF90">
        <v>0</v>
      </c>
      <c r="BG90" t="s">
        <v>337</v>
      </c>
      <c r="BI90" t="s">
        <v>118</v>
      </c>
      <c r="BJ90" t="s">
        <v>297</v>
      </c>
      <c r="BK90" t="s">
        <v>68</v>
      </c>
      <c r="BL90">
        <v>0.90230769230769226</v>
      </c>
      <c r="BM90">
        <v>1958</v>
      </c>
      <c r="BN90" t="s">
        <v>119</v>
      </c>
      <c r="BO90" t="s">
        <v>187</v>
      </c>
      <c r="BP90">
        <v>1</v>
      </c>
      <c r="BQ90">
        <v>2104.8389999999999</v>
      </c>
      <c r="BR90">
        <v>3.2332179518868966E-3</v>
      </c>
      <c r="BS90">
        <v>0.51774991960735162</v>
      </c>
      <c r="BT90">
        <v>0.22424517979759973</v>
      </c>
      <c r="BU90">
        <v>14.215999999999999</v>
      </c>
      <c r="BV90">
        <v>0.19003828796406758</v>
      </c>
      <c r="BW90">
        <v>10.54712498200575</v>
      </c>
      <c r="BX90">
        <v>104</v>
      </c>
      <c r="BY90">
        <v>4</v>
      </c>
      <c r="BZ90">
        <v>222</v>
      </c>
    </row>
    <row r="91" spans="1:78" ht="16.5">
      <c r="A91" s="123" t="str">
        <f t="shared" si="19"/>
        <v>해성운수</v>
      </c>
      <c r="B91" s="124" t="str">
        <f t="shared" si="20"/>
        <v>윤국현</v>
      </c>
      <c r="C91" s="125" t="str">
        <f t="shared" si="21"/>
        <v>B</v>
      </c>
      <c r="D91" s="126">
        <f t="shared" si="22"/>
        <v>0.91230769230769226</v>
      </c>
      <c r="E91" s="127">
        <f t="shared" si="23"/>
        <v>4740</v>
      </c>
      <c r="F91" s="128" t="str">
        <f t="shared" si="24"/>
        <v>24</v>
      </c>
      <c r="G91" s="129" t="str">
        <f t="shared" si="25"/>
        <v>70바3856</v>
      </c>
      <c r="H91" s="130">
        <f t="shared" si="26"/>
        <v>1</v>
      </c>
      <c r="I91" s="131">
        <f t="shared" si="27"/>
        <v>1963.5719999999999</v>
      </c>
      <c r="J91" s="132">
        <f t="shared" si="28"/>
        <v>8.9514493323664026E-4</v>
      </c>
      <c r="K91" s="132">
        <f t="shared" si="29"/>
        <v>0.47804270189773129</v>
      </c>
      <c r="L91" s="132">
        <f t="shared" si="30"/>
        <v>0.26278639133171589</v>
      </c>
      <c r="M91" s="133">
        <f t="shared" si="31"/>
        <v>14.423999999999999</v>
      </c>
      <c r="N91" s="134">
        <f t="shared" si="32"/>
        <v>0.25463797609662392</v>
      </c>
      <c r="O91" s="134">
        <f t="shared" si="33"/>
        <v>13.699523113998367</v>
      </c>
      <c r="P91" s="220">
        <f t="shared" si="34"/>
        <v>70</v>
      </c>
      <c r="Q91" s="221">
        <f t="shared" si="35"/>
        <v>5</v>
      </c>
      <c r="R91" s="221">
        <f t="shared" si="36"/>
        <v>269</v>
      </c>
      <c r="T91">
        <v>534</v>
      </c>
      <c r="U91">
        <v>4740</v>
      </c>
      <c r="V91" t="s">
        <v>298</v>
      </c>
      <c r="W91">
        <v>1963.5719999999999</v>
      </c>
      <c r="X91">
        <v>827.71</v>
      </c>
      <c r="Y91">
        <v>2.3719999999999999</v>
      </c>
      <c r="Z91">
        <v>14.423999999999999</v>
      </c>
      <c r="AA91">
        <v>144.58664200000001</v>
      </c>
      <c r="AB91">
        <v>0.12942600000000001</v>
      </c>
      <c r="AC91">
        <v>69.118589</v>
      </c>
      <c r="AD91" s="1">
        <v>516</v>
      </c>
      <c r="AE91">
        <v>5</v>
      </c>
      <c r="AF91">
        <v>269</v>
      </c>
      <c r="AG91">
        <v>80</v>
      </c>
      <c r="AH91">
        <v>13.580590000000001</v>
      </c>
      <c r="AI91">
        <v>1880.9</v>
      </c>
      <c r="AJ91">
        <v>0</v>
      </c>
      <c r="AK91">
        <v>70</v>
      </c>
      <c r="AL91">
        <v>56721</v>
      </c>
      <c r="AM91">
        <v>0.91230769230769226</v>
      </c>
      <c r="AN91" t="s">
        <v>68</v>
      </c>
      <c r="AO91">
        <v>1963.5719999999999</v>
      </c>
      <c r="AP91" t="s">
        <v>743</v>
      </c>
      <c r="AQ91" t="s">
        <v>118</v>
      </c>
      <c r="AR91" t="s">
        <v>119</v>
      </c>
      <c r="AS91" t="s">
        <v>118</v>
      </c>
      <c r="AT91" t="s">
        <v>119</v>
      </c>
      <c r="AU91" t="s">
        <v>187</v>
      </c>
      <c r="AV91" t="s">
        <v>298</v>
      </c>
      <c r="AW91" t="s">
        <v>68</v>
      </c>
      <c r="AX91">
        <v>4740</v>
      </c>
      <c r="AY91" t="s">
        <v>459</v>
      </c>
      <c r="AZ91">
        <v>6</v>
      </c>
      <c r="BA91" t="s">
        <v>369</v>
      </c>
      <c r="BB91">
        <v>1</v>
      </c>
      <c r="BC91">
        <v>1</v>
      </c>
      <c r="BE91" t="s">
        <v>69</v>
      </c>
      <c r="BF91">
        <v>1</v>
      </c>
      <c r="BG91" t="s">
        <v>371</v>
      </c>
      <c r="BI91" t="s">
        <v>118</v>
      </c>
      <c r="BJ91" t="s">
        <v>298</v>
      </c>
      <c r="BK91" t="s">
        <v>68</v>
      </c>
      <c r="BL91">
        <v>0.91230769230769226</v>
      </c>
      <c r="BM91">
        <v>4740</v>
      </c>
      <c r="BN91" t="s">
        <v>119</v>
      </c>
      <c r="BO91" t="s">
        <v>187</v>
      </c>
      <c r="BP91">
        <v>1</v>
      </c>
      <c r="BQ91">
        <v>1963.5719999999999</v>
      </c>
      <c r="BR91">
        <v>8.9514493323664026E-4</v>
      </c>
      <c r="BS91">
        <v>0.47804270189773129</v>
      </c>
      <c r="BT91">
        <v>0.26278639133171589</v>
      </c>
      <c r="BU91">
        <v>14.423999999999999</v>
      </c>
      <c r="BV91">
        <v>0.25463797609662392</v>
      </c>
      <c r="BW91">
        <v>13.699523113998367</v>
      </c>
      <c r="BX91">
        <v>70</v>
      </c>
      <c r="BY91">
        <v>5</v>
      </c>
      <c r="BZ91">
        <v>269</v>
      </c>
    </row>
    <row r="92" spans="1:78" ht="16.5">
      <c r="A92" s="106" t="str">
        <f t="shared" si="19"/>
        <v>해성운수</v>
      </c>
      <c r="B92" s="107" t="str">
        <f t="shared" si="20"/>
        <v>윤보의</v>
      </c>
      <c r="C92" s="108" t="str">
        <f t="shared" si="21"/>
        <v>A</v>
      </c>
      <c r="D92" s="109">
        <f t="shared" si="22"/>
        <v>0.95444444444444432</v>
      </c>
      <c r="E92" s="110">
        <f t="shared" si="23"/>
        <v>3511</v>
      </c>
      <c r="F92" s="111" t="str">
        <f t="shared" si="24"/>
        <v>514-1</v>
      </c>
      <c r="G92" s="112" t="str">
        <f t="shared" si="25"/>
        <v>71바5760</v>
      </c>
      <c r="H92" s="113">
        <f t="shared" si="26"/>
        <v>1</v>
      </c>
      <c r="I92" s="114">
        <f t="shared" si="27"/>
        <v>1607.106</v>
      </c>
      <c r="J92" s="115">
        <f t="shared" si="28"/>
        <v>1.3181987240834286E-2</v>
      </c>
      <c r="K92" s="115">
        <f t="shared" si="29"/>
        <v>0.40116562454611537</v>
      </c>
      <c r="L92" s="115">
        <f t="shared" si="30"/>
        <v>0.21653829927833013</v>
      </c>
      <c r="M92" s="116">
        <f t="shared" si="31"/>
        <v>8.7880000000000003</v>
      </c>
      <c r="N92" s="117">
        <f t="shared" si="32"/>
        <v>0</v>
      </c>
      <c r="O92" s="117">
        <f t="shared" si="33"/>
        <v>2.3644986702806161</v>
      </c>
      <c r="P92" s="222">
        <f t="shared" si="34"/>
        <v>25</v>
      </c>
      <c r="Q92" s="223">
        <f t="shared" si="35"/>
        <v>0</v>
      </c>
      <c r="R92" s="223">
        <f t="shared" si="36"/>
        <v>38</v>
      </c>
      <c r="T92">
        <v>534</v>
      </c>
      <c r="U92">
        <v>3511</v>
      </c>
      <c r="V92" t="s">
        <v>299</v>
      </c>
      <c r="W92">
        <v>1610.595</v>
      </c>
      <c r="X92">
        <v>625.39</v>
      </c>
      <c r="Y92">
        <v>2.5750000000000002</v>
      </c>
      <c r="Z92">
        <v>8.7880000000000003</v>
      </c>
      <c r="AA92">
        <v>129.84438299999999</v>
      </c>
      <c r="AB92">
        <v>1.7116070000000001</v>
      </c>
      <c r="AC92">
        <v>52.089103000000001</v>
      </c>
      <c r="AD92" s="1">
        <v>348</v>
      </c>
      <c r="AE92">
        <v>0</v>
      </c>
      <c r="AF92">
        <v>38</v>
      </c>
      <c r="AG92">
        <v>78</v>
      </c>
      <c r="AH92">
        <v>12.40404</v>
      </c>
      <c r="AI92">
        <v>176.6</v>
      </c>
      <c r="AJ92">
        <v>0</v>
      </c>
      <c r="AK92">
        <v>25</v>
      </c>
      <c r="AL92">
        <v>14313</v>
      </c>
      <c r="AM92">
        <v>0.95444444444444432</v>
      </c>
      <c r="AN92" t="s">
        <v>66</v>
      </c>
      <c r="AO92">
        <v>1607.106</v>
      </c>
      <c r="AP92" t="s">
        <v>744</v>
      </c>
      <c r="AQ92" t="s">
        <v>118</v>
      </c>
      <c r="AR92" t="s">
        <v>120</v>
      </c>
      <c r="AS92" t="s">
        <v>118</v>
      </c>
      <c r="AT92" t="s">
        <v>120</v>
      </c>
      <c r="AU92" t="s">
        <v>215</v>
      </c>
      <c r="AV92" t="s">
        <v>299</v>
      </c>
      <c r="AW92" t="s">
        <v>66</v>
      </c>
      <c r="AX92">
        <v>3511</v>
      </c>
      <c r="AY92" t="s">
        <v>453</v>
      </c>
      <c r="AZ92">
        <v>4</v>
      </c>
      <c r="BA92" t="s">
        <v>533</v>
      </c>
      <c r="BB92">
        <v>1</v>
      </c>
      <c r="BC92">
        <v>1</v>
      </c>
      <c r="BE92" t="s">
        <v>66</v>
      </c>
      <c r="BF92">
        <v>0</v>
      </c>
      <c r="BG92" s="5" t="s">
        <v>337</v>
      </c>
      <c r="BI92" t="s">
        <v>118</v>
      </c>
      <c r="BJ92" t="s">
        <v>299</v>
      </c>
      <c r="BK92" t="s">
        <v>66</v>
      </c>
      <c r="BL92">
        <v>0.95444444444444432</v>
      </c>
      <c r="BM92">
        <v>3511</v>
      </c>
      <c r="BN92" t="s">
        <v>120</v>
      </c>
      <c r="BO92" t="s">
        <v>215</v>
      </c>
      <c r="BP92">
        <v>1</v>
      </c>
      <c r="BQ92">
        <v>1607.106</v>
      </c>
      <c r="BR92">
        <v>1.3181987240834286E-2</v>
      </c>
      <c r="BS92">
        <v>0.40116562454611537</v>
      </c>
      <c r="BT92">
        <v>0.21606921665595633</v>
      </c>
      <c r="BU92">
        <v>8.7880000000000003</v>
      </c>
      <c r="BV92">
        <v>0</v>
      </c>
      <c r="BW92">
        <v>2.3644986702806161</v>
      </c>
      <c r="BX92">
        <v>25</v>
      </c>
      <c r="BY92">
        <v>0</v>
      </c>
      <c r="BZ92">
        <v>38</v>
      </c>
    </row>
    <row r="93" spans="1:78" ht="16.5">
      <c r="A93" s="123" t="str">
        <f t="shared" si="19"/>
        <v>해성운수</v>
      </c>
      <c r="B93" s="124" t="str">
        <f t="shared" si="20"/>
        <v>윤여웅</v>
      </c>
      <c r="C93" s="125" t="str">
        <f t="shared" si="21"/>
        <v>C</v>
      </c>
      <c r="D93" s="126">
        <f t="shared" si="22"/>
        <v>0.85535714285714293</v>
      </c>
      <c r="E93" s="127">
        <f t="shared" si="23"/>
        <v>1728</v>
      </c>
      <c r="F93" s="128" t="str">
        <f t="shared" si="24"/>
        <v>514-1</v>
      </c>
      <c r="G93" s="129" t="str">
        <f t="shared" si="25"/>
        <v>71바5780</v>
      </c>
      <c r="H93" s="130">
        <f t="shared" si="26"/>
        <v>1</v>
      </c>
      <c r="I93" s="131">
        <f t="shared" si="27"/>
        <v>1423.4690000000001</v>
      </c>
      <c r="J93" s="132">
        <f t="shared" si="28"/>
        <v>3.1112570362681383E-3</v>
      </c>
      <c r="K93" s="132">
        <f t="shared" si="29"/>
        <v>0.353334695941735</v>
      </c>
      <c r="L93" s="132">
        <f t="shared" si="30"/>
        <v>0.16579215985736254</v>
      </c>
      <c r="M93" s="133">
        <f t="shared" si="31"/>
        <v>7.532</v>
      </c>
      <c r="N93" s="134">
        <f t="shared" si="32"/>
        <v>7.0250915193797683E-2</v>
      </c>
      <c r="O93" s="134">
        <f t="shared" si="33"/>
        <v>0.3512545759689884</v>
      </c>
      <c r="P93" s="220">
        <f t="shared" si="34"/>
        <v>0</v>
      </c>
      <c r="Q93" s="221">
        <f t="shared" si="35"/>
        <v>1</v>
      </c>
      <c r="R93" s="221">
        <f t="shared" si="36"/>
        <v>5</v>
      </c>
      <c r="T93">
        <v>534</v>
      </c>
      <c r="U93">
        <v>1728</v>
      </c>
      <c r="V93" t="s">
        <v>579</v>
      </c>
      <c r="W93">
        <v>1423.4690000000001</v>
      </c>
      <c r="X93">
        <v>594.39800000000002</v>
      </c>
      <c r="Y93">
        <v>2.395</v>
      </c>
      <c r="Z93">
        <v>7.532</v>
      </c>
      <c r="AA93">
        <v>110.601598</v>
      </c>
      <c r="AB93">
        <v>0.34411000000000003</v>
      </c>
      <c r="AC93">
        <v>39.079382000000003</v>
      </c>
      <c r="AD93" s="1">
        <v>236</v>
      </c>
      <c r="AE93">
        <v>1</v>
      </c>
      <c r="AF93">
        <v>5</v>
      </c>
      <c r="AG93">
        <v>54</v>
      </c>
      <c r="AH93">
        <v>12.870238000000001</v>
      </c>
      <c r="AI93">
        <v>0</v>
      </c>
      <c r="AJ93">
        <v>0</v>
      </c>
      <c r="AK93">
        <v>0</v>
      </c>
      <c r="AL93">
        <v>0</v>
      </c>
      <c r="AM93">
        <v>0.85535714285714293</v>
      </c>
      <c r="AN93" t="s">
        <v>69</v>
      </c>
      <c r="AO93">
        <v>1423.4690000000001</v>
      </c>
      <c r="AP93" t="s">
        <v>745</v>
      </c>
      <c r="AQ93" t="s">
        <v>118</v>
      </c>
      <c r="AR93" t="s">
        <v>120</v>
      </c>
      <c r="AS93" t="s">
        <v>118</v>
      </c>
      <c r="AT93" t="s">
        <v>120</v>
      </c>
      <c r="AU93" t="s">
        <v>562</v>
      </c>
      <c r="AV93" t="s">
        <v>579</v>
      </c>
      <c r="AW93" t="s">
        <v>69</v>
      </c>
      <c r="AX93">
        <v>1728</v>
      </c>
      <c r="AY93" t="s">
        <v>480</v>
      </c>
      <c r="AZ93">
        <v>6</v>
      </c>
      <c r="BA93" t="s">
        <v>746</v>
      </c>
      <c r="BB93">
        <v>1</v>
      </c>
      <c r="BC93">
        <v>1</v>
      </c>
      <c r="BE93" t="s">
        <v>69</v>
      </c>
      <c r="BF93">
        <v>0</v>
      </c>
      <c r="BG93" t="s">
        <v>337</v>
      </c>
      <c r="BI93" t="s">
        <v>118</v>
      </c>
      <c r="BJ93" t="s">
        <v>579</v>
      </c>
      <c r="BK93" t="s">
        <v>69</v>
      </c>
      <c r="BL93">
        <v>0.85535714285714293</v>
      </c>
      <c r="BM93">
        <v>1728</v>
      </c>
      <c r="BN93" t="s">
        <v>120</v>
      </c>
      <c r="BO93" t="s">
        <v>562</v>
      </c>
      <c r="BP93">
        <v>1</v>
      </c>
      <c r="BQ93">
        <v>1423.4690000000001</v>
      </c>
      <c r="BR93">
        <v>3.1112570362681383E-3</v>
      </c>
      <c r="BS93">
        <v>0.353334695941735</v>
      </c>
      <c r="BT93">
        <v>0.16579215985736254</v>
      </c>
      <c r="BU93">
        <v>7.532</v>
      </c>
      <c r="BV93">
        <v>7.0250915193797683E-2</v>
      </c>
      <c r="BW93">
        <v>0.3512545759689884</v>
      </c>
      <c r="BX93">
        <v>0</v>
      </c>
      <c r="BY93">
        <v>1</v>
      </c>
      <c r="BZ93">
        <v>5</v>
      </c>
    </row>
    <row r="94" spans="1:78" ht="16.5">
      <c r="A94" s="106" t="str">
        <f t="shared" si="19"/>
        <v>해성운수</v>
      </c>
      <c r="B94" s="107" t="str">
        <f t="shared" si="20"/>
        <v>이강석</v>
      </c>
      <c r="C94" s="108" t="str">
        <f t="shared" si="21"/>
        <v>S</v>
      </c>
      <c r="D94" s="109">
        <f t="shared" si="22"/>
        <v>1.081578947368421</v>
      </c>
      <c r="E94" s="110">
        <f t="shared" si="23"/>
        <v>6690</v>
      </c>
      <c r="F94" s="111" t="str">
        <f t="shared" si="24"/>
        <v>568</v>
      </c>
      <c r="G94" s="112" t="str">
        <f t="shared" si="25"/>
        <v>71바7075</v>
      </c>
      <c r="H94" s="113">
        <f t="shared" si="26"/>
        <v>1</v>
      </c>
      <c r="I94" s="114">
        <f t="shared" si="27"/>
        <v>1542.364</v>
      </c>
      <c r="J94" s="115">
        <f t="shared" si="28"/>
        <v>6.2843705853337484E-2</v>
      </c>
      <c r="K94" s="115">
        <f t="shared" si="29"/>
        <v>0.28928855424891725</v>
      </c>
      <c r="L94" s="115">
        <f t="shared" si="30"/>
        <v>0.38901322904320901</v>
      </c>
      <c r="M94" s="116">
        <f t="shared" si="31"/>
        <v>1.083</v>
      </c>
      <c r="N94" s="117">
        <f t="shared" si="32"/>
        <v>0</v>
      </c>
      <c r="O94" s="117">
        <f t="shared" si="33"/>
        <v>0</v>
      </c>
      <c r="P94" s="222">
        <f t="shared" si="34"/>
        <v>27</v>
      </c>
      <c r="Q94" s="223">
        <f t="shared" si="35"/>
        <v>0</v>
      </c>
      <c r="R94" s="223">
        <f t="shared" si="36"/>
        <v>0</v>
      </c>
      <c r="T94">
        <v>534</v>
      </c>
      <c r="U94">
        <v>6690</v>
      </c>
      <c r="V94" t="s">
        <v>414</v>
      </c>
      <c r="W94">
        <v>1542.364</v>
      </c>
      <c r="X94">
        <v>250.19900000000001</v>
      </c>
      <c r="Y94">
        <v>6.165</v>
      </c>
      <c r="Z94">
        <v>1.083</v>
      </c>
      <c r="AA94">
        <v>131.87293600000001</v>
      </c>
      <c r="AB94">
        <v>8.2873839999999994</v>
      </c>
      <c r="AC94">
        <v>38.149330999999997</v>
      </c>
      <c r="AD94" s="1">
        <v>600</v>
      </c>
      <c r="AE94">
        <v>0</v>
      </c>
      <c r="AF94">
        <v>0</v>
      </c>
      <c r="AG94">
        <v>52</v>
      </c>
      <c r="AH94">
        <v>11.695834</v>
      </c>
      <c r="AI94">
        <v>0</v>
      </c>
      <c r="AJ94">
        <v>0</v>
      </c>
      <c r="AK94">
        <v>27</v>
      </c>
      <c r="AL94">
        <v>10736</v>
      </c>
      <c r="AM94">
        <v>1.081578947368421</v>
      </c>
      <c r="AN94" t="s">
        <v>71</v>
      </c>
      <c r="AO94">
        <v>1542.364</v>
      </c>
      <c r="AP94" t="s">
        <v>747</v>
      </c>
      <c r="AQ94" t="s">
        <v>118</v>
      </c>
      <c r="AR94" t="s">
        <v>126</v>
      </c>
      <c r="AS94" t="s">
        <v>118</v>
      </c>
      <c r="AT94" t="s">
        <v>126</v>
      </c>
      <c r="AU94" t="s">
        <v>398</v>
      </c>
      <c r="AV94" t="s">
        <v>414</v>
      </c>
      <c r="AW94" t="s">
        <v>71</v>
      </c>
      <c r="AX94">
        <v>6690</v>
      </c>
      <c r="AY94" t="s">
        <v>493</v>
      </c>
      <c r="AZ94">
        <v>2</v>
      </c>
      <c r="BA94" t="s">
        <v>494</v>
      </c>
      <c r="BB94">
        <v>1</v>
      </c>
      <c r="BC94">
        <v>1</v>
      </c>
      <c r="BE94" t="s">
        <v>71</v>
      </c>
      <c r="BF94">
        <v>0</v>
      </c>
      <c r="BG94" t="s">
        <v>337</v>
      </c>
      <c r="BI94" t="s">
        <v>118</v>
      </c>
      <c r="BJ94" t="s">
        <v>414</v>
      </c>
      <c r="BK94" t="s">
        <v>71</v>
      </c>
      <c r="BL94">
        <v>1.081578947368421</v>
      </c>
      <c r="BM94">
        <v>6690</v>
      </c>
      <c r="BN94" t="s">
        <v>126</v>
      </c>
      <c r="BO94" t="s">
        <v>398</v>
      </c>
      <c r="BP94">
        <v>1</v>
      </c>
      <c r="BQ94">
        <v>1542.364</v>
      </c>
      <c r="BR94">
        <v>6.2843705853337484E-2</v>
      </c>
      <c r="BS94">
        <v>0.28928855424891725</v>
      </c>
      <c r="BT94">
        <v>0.38901322904320901</v>
      </c>
      <c r="BU94">
        <v>1.083</v>
      </c>
      <c r="BV94">
        <v>0</v>
      </c>
      <c r="BW94">
        <v>0</v>
      </c>
      <c r="BX94">
        <v>27</v>
      </c>
      <c r="BY94">
        <v>0</v>
      </c>
      <c r="BZ94">
        <v>0</v>
      </c>
    </row>
    <row r="95" spans="1:78" ht="16.5">
      <c r="A95" s="123" t="str">
        <f t="shared" si="19"/>
        <v>해성운수</v>
      </c>
      <c r="B95" s="124" t="str">
        <f t="shared" si="20"/>
        <v>이광노</v>
      </c>
      <c r="C95" s="125" t="str">
        <f t="shared" si="21"/>
        <v>B</v>
      </c>
      <c r="D95" s="126">
        <f t="shared" si="22"/>
        <v>0.9317754375432169</v>
      </c>
      <c r="E95" s="127">
        <f t="shared" si="23"/>
        <v>2656</v>
      </c>
      <c r="F95" s="128" t="str">
        <f t="shared" si="24"/>
        <v>24</v>
      </c>
      <c r="G95" s="129" t="str">
        <f t="shared" si="25"/>
        <v>70바3864</v>
      </c>
      <c r="H95" s="130">
        <f t="shared" si="26"/>
        <v>3</v>
      </c>
      <c r="I95" s="131">
        <f t="shared" si="27"/>
        <v>1832.348</v>
      </c>
      <c r="J95" s="132">
        <f t="shared" si="28"/>
        <v>1.0467403476128852E-2</v>
      </c>
      <c r="K95" s="132">
        <f t="shared" si="29"/>
        <v>0.47560804970337517</v>
      </c>
      <c r="L95" s="132">
        <f t="shared" si="30"/>
        <v>0.23412583199261278</v>
      </c>
      <c r="M95" s="133">
        <f t="shared" si="31"/>
        <v>16.010999999999999</v>
      </c>
      <c r="N95" s="134">
        <f t="shared" si="32"/>
        <v>0.32744871607358428</v>
      </c>
      <c r="O95" s="134">
        <f t="shared" si="33"/>
        <v>15.226365297421669</v>
      </c>
      <c r="P95" s="220">
        <f t="shared" si="34"/>
        <v>64</v>
      </c>
      <c r="Q95" s="221">
        <f t="shared" si="35"/>
        <v>6</v>
      </c>
      <c r="R95" s="221">
        <f t="shared" si="36"/>
        <v>279</v>
      </c>
      <c r="T95">
        <v>534</v>
      </c>
      <c r="U95">
        <v>2656</v>
      </c>
      <c r="V95" t="s">
        <v>300</v>
      </c>
      <c r="W95">
        <v>1832.348</v>
      </c>
      <c r="X95">
        <v>840.61599999999999</v>
      </c>
      <c r="Y95">
        <v>2.1800000000000002</v>
      </c>
      <c r="Z95">
        <v>16.010999999999999</v>
      </c>
      <c r="AA95">
        <v>131.94274999999999</v>
      </c>
      <c r="AB95">
        <v>1.3810979999999999</v>
      </c>
      <c r="AC95">
        <v>62.753034</v>
      </c>
      <c r="AD95" s="1">
        <v>429</v>
      </c>
      <c r="AE95">
        <v>6</v>
      </c>
      <c r="AF95">
        <v>279</v>
      </c>
      <c r="AG95">
        <v>86</v>
      </c>
      <c r="AH95">
        <v>13.887447</v>
      </c>
      <c r="AI95">
        <v>1866.3</v>
      </c>
      <c r="AJ95">
        <v>13.8</v>
      </c>
      <c r="AK95">
        <v>64</v>
      </c>
      <c r="AL95">
        <v>50294</v>
      </c>
      <c r="AM95">
        <v>0.9317754375432169</v>
      </c>
      <c r="AN95" t="s">
        <v>68</v>
      </c>
      <c r="AO95">
        <v>1448.173</v>
      </c>
      <c r="AP95" t="s">
        <v>748</v>
      </c>
      <c r="AQ95" t="s">
        <v>118</v>
      </c>
      <c r="AR95" t="s">
        <v>119</v>
      </c>
      <c r="AS95" t="s">
        <v>118</v>
      </c>
      <c r="AT95" t="s">
        <v>119</v>
      </c>
      <c r="AU95" t="s">
        <v>197</v>
      </c>
      <c r="AV95" t="s">
        <v>300</v>
      </c>
      <c r="AW95" t="s">
        <v>68</v>
      </c>
      <c r="AX95">
        <v>2656</v>
      </c>
      <c r="AY95" t="s">
        <v>459</v>
      </c>
      <c r="AZ95">
        <v>2</v>
      </c>
      <c r="BA95" t="s">
        <v>202</v>
      </c>
      <c r="BB95">
        <v>3</v>
      </c>
      <c r="BC95">
        <v>1</v>
      </c>
      <c r="BE95" t="s">
        <v>68</v>
      </c>
      <c r="BF95">
        <v>0</v>
      </c>
      <c r="BG95" s="5" t="s">
        <v>337</v>
      </c>
      <c r="BI95" t="s">
        <v>118</v>
      </c>
      <c r="BJ95" t="s">
        <v>300</v>
      </c>
      <c r="BK95" t="s">
        <v>68</v>
      </c>
      <c r="BL95">
        <v>0.9317754375432169</v>
      </c>
      <c r="BM95">
        <v>2656</v>
      </c>
      <c r="BN95" t="s">
        <v>119</v>
      </c>
      <c r="BO95" t="s">
        <v>197</v>
      </c>
      <c r="BP95">
        <v>3</v>
      </c>
      <c r="BQ95">
        <v>1832.348</v>
      </c>
      <c r="BR95">
        <v>1.0467403476128852E-2</v>
      </c>
      <c r="BS95">
        <v>0.47560804970337517</v>
      </c>
      <c r="BT95">
        <v>0.23412583199261278</v>
      </c>
      <c r="BU95">
        <v>16.010999999999999</v>
      </c>
      <c r="BV95">
        <v>0.32744871607358428</v>
      </c>
      <c r="BW95">
        <v>15.226365297421669</v>
      </c>
      <c r="BX95">
        <v>64</v>
      </c>
      <c r="BY95">
        <v>6</v>
      </c>
      <c r="BZ95">
        <v>279</v>
      </c>
    </row>
    <row r="96" spans="1:78" ht="16.5">
      <c r="A96" s="106" t="str">
        <f t="shared" si="19"/>
        <v>해성운수</v>
      </c>
      <c r="B96" s="107" t="str">
        <f t="shared" si="20"/>
        <v>이덕권</v>
      </c>
      <c r="C96" s="108" t="str">
        <f t="shared" si="21"/>
        <v>F</v>
      </c>
      <c r="D96" s="109">
        <f t="shared" si="22"/>
        <v>0.74384615384615382</v>
      </c>
      <c r="E96" s="110">
        <f t="shared" si="23"/>
        <v>7114</v>
      </c>
      <c r="F96" s="111" t="str">
        <f t="shared" si="24"/>
        <v>560</v>
      </c>
      <c r="G96" s="112" t="str">
        <f t="shared" si="25"/>
        <v>71바5816</v>
      </c>
      <c r="H96" s="113">
        <f t="shared" si="26"/>
        <v>1</v>
      </c>
      <c r="I96" s="114">
        <f t="shared" si="27"/>
        <v>1266.3340000000001</v>
      </c>
      <c r="J96" s="115">
        <f t="shared" si="28"/>
        <v>1.0220570902794749E-2</v>
      </c>
      <c r="K96" s="115">
        <f t="shared" si="29"/>
        <v>0.47895201286372369</v>
      </c>
      <c r="L96" s="115">
        <f t="shared" si="30"/>
        <v>0.12082120514808889</v>
      </c>
      <c r="M96" s="116">
        <f t="shared" si="31"/>
        <v>8.8089999999999993</v>
      </c>
      <c r="N96" s="117">
        <f t="shared" si="32"/>
        <v>0</v>
      </c>
      <c r="O96" s="117">
        <f t="shared" si="33"/>
        <v>0.47380864763956426</v>
      </c>
      <c r="P96" s="222">
        <f t="shared" si="34"/>
        <v>211</v>
      </c>
      <c r="Q96" s="223">
        <f t="shared" si="35"/>
        <v>0</v>
      </c>
      <c r="R96" s="223">
        <f t="shared" si="36"/>
        <v>6</v>
      </c>
      <c r="T96">
        <v>534</v>
      </c>
      <c r="U96">
        <v>7114</v>
      </c>
      <c r="V96" t="s">
        <v>301</v>
      </c>
      <c r="W96">
        <v>1266.3340000000001</v>
      </c>
      <c r="X96">
        <v>654.846</v>
      </c>
      <c r="Y96">
        <v>1.9339999999999999</v>
      </c>
      <c r="Z96">
        <v>8.8089999999999993</v>
      </c>
      <c r="AA96">
        <v>143.55470099999999</v>
      </c>
      <c r="AB96">
        <v>1.467211</v>
      </c>
      <c r="AC96">
        <v>68.755813000000003</v>
      </c>
      <c r="AD96" s="1">
        <v>153</v>
      </c>
      <c r="AE96">
        <v>0</v>
      </c>
      <c r="AF96">
        <v>6</v>
      </c>
      <c r="AG96">
        <v>62</v>
      </c>
      <c r="AH96">
        <v>8.8212639999999993</v>
      </c>
      <c r="AI96">
        <v>0</v>
      </c>
      <c r="AJ96">
        <v>0</v>
      </c>
      <c r="AK96">
        <v>211</v>
      </c>
      <c r="AL96">
        <v>45205</v>
      </c>
      <c r="AM96">
        <v>0.74384615384615382</v>
      </c>
      <c r="AN96" t="s">
        <v>70</v>
      </c>
      <c r="AO96">
        <v>1266.3340000000001</v>
      </c>
      <c r="AP96" t="s">
        <v>749</v>
      </c>
      <c r="AQ96" t="s">
        <v>118</v>
      </c>
      <c r="AR96" t="s">
        <v>123</v>
      </c>
      <c r="AS96" t="s">
        <v>118</v>
      </c>
      <c r="AT96" t="s">
        <v>123</v>
      </c>
      <c r="AU96" t="s">
        <v>225</v>
      </c>
      <c r="AV96" t="s">
        <v>301</v>
      </c>
      <c r="AW96" t="s">
        <v>70</v>
      </c>
      <c r="AX96">
        <v>7114</v>
      </c>
      <c r="AY96" t="s">
        <v>455</v>
      </c>
      <c r="AZ96">
        <v>1</v>
      </c>
      <c r="BA96" t="s">
        <v>353</v>
      </c>
      <c r="BB96">
        <v>1</v>
      </c>
      <c r="BC96">
        <v>1</v>
      </c>
      <c r="BE96" t="s">
        <v>70</v>
      </c>
      <c r="BF96">
        <v>0</v>
      </c>
      <c r="BG96" t="s">
        <v>337</v>
      </c>
      <c r="BI96" t="s">
        <v>118</v>
      </c>
      <c r="BJ96" t="s">
        <v>301</v>
      </c>
      <c r="BK96" t="s">
        <v>70</v>
      </c>
      <c r="BL96">
        <v>0.74384615384615382</v>
      </c>
      <c r="BM96">
        <v>7114</v>
      </c>
      <c r="BN96" t="s">
        <v>123</v>
      </c>
      <c r="BO96" t="s">
        <v>225</v>
      </c>
      <c r="BP96">
        <v>1</v>
      </c>
      <c r="BQ96">
        <v>1266.3340000000001</v>
      </c>
      <c r="BR96">
        <v>1.0220570902794749E-2</v>
      </c>
      <c r="BS96">
        <v>0.47895201286372369</v>
      </c>
      <c r="BT96">
        <v>0.12082120514808889</v>
      </c>
      <c r="BU96">
        <v>8.8089999999999993</v>
      </c>
      <c r="BV96">
        <v>0</v>
      </c>
      <c r="BW96">
        <v>0.47380864763956426</v>
      </c>
      <c r="BX96">
        <v>211</v>
      </c>
      <c r="BY96">
        <v>0</v>
      </c>
      <c r="BZ96">
        <v>6</v>
      </c>
    </row>
    <row r="97" spans="1:78" ht="16.5">
      <c r="A97" s="123" t="str">
        <f t="shared" si="19"/>
        <v>해성운수</v>
      </c>
      <c r="B97" s="124" t="str">
        <f t="shared" si="20"/>
        <v>이명복</v>
      </c>
      <c r="C97" s="125" t="str">
        <f t="shared" si="21"/>
        <v>D</v>
      </c>
      <c r="D97" s="126">
        <f t="shared" si="22"/>
        <v>0.83774789826533147</v>
      </c>
      <c r="E97" s="127">
        <f t="shared" si="23"/>
        <v>6455</v>
      </c>
      <c r="F97" s="128" t="str">
        <f t="shared" si="24"/>
        <v>564</v>
      </c>
      <c r="G97" s="129" t="str">
        <f t="shared" si="25"/>
        <v>71바5775</v>
      </c>
      <c r="H97" s="130">
        <f t="shared" si="26"/>
        <v>5</v>
      </c>
      <c r="I97" s="131">
        <f t="shared" si="27"/>
        <v>1036.2160000000001</v>
      </c>
      <c r="J97" s="132">
        <f t="shared" si="28"/>
        <v>6.068699716226391E-2</v>
      </c>
      <c r="K97" s="132">
        <f t="shared" si="29"/>
        <v>0.40119305182422194</v>
      </c>
      <c r="L97" s="132">
        <f t="shared" si="30"/>
        <v>0.23257699166969045</v>
      </c>
      <c r="M97" s="133">
        <f t="shared" si="31"/>
        <v>6.6360000000000001</v>
      </c>
      <c r="N97" s="134">
        <f t="shared" si="32"/>
        <v>1.7370895643379372</v>
      </c>
      <c r="O97" s="134">
        <f t="shared" si="33"/>
        <v>1.7370895643379372</v>
      </c>
      <c r="P97" s="220">
        <f t="shared" si="34"/>
        <v>48</v>
      </c>
      <c r="Q97" s="221">
        <f t="shared" si="35"/>
        <v>18</v>
      </c>
      <c r="R97" s="221">
        <f t="shared" si="36"/>
        <v>18</v>
      </c>
      <c r="T97">
        <v>534</v>
      </c>
      <c r="U97">
        <v>6455</v>
      </c>
      <c r="V97" t="s">
        <v>302</v>
      </c>
      <c r="W97">
        <v>1036.2159999999999</v>
      </c>
      <c r="X97">
        <v>288.43599999999998</v>
      </c>
      <c r="Y97">
        <v>3.593</v>
      </c>
      <c r="Z97">
        <v>6.6360000000000001</v>
      </c>
      <c r="AA97">
        <v>110.387996</v>
      </c>
      <c r="AB97">
        <v>6.6991160000000001</v>
      </c>
      <c r="AC97">
        <v>44.286897000000003</v>
      </c>
      <c r="AD97" s="1">
        <v>241</v>
      </c>
      <c r="AE97">
        <v>18</v>
      </c>
      <c r="AF97">
        <v>18</v>
      </c>
      <c r="AG97">
        <v>80</v>
      </c>
      <c r="AH97">
        <v>9.3870349999999991</v>
      </c>
      <c r="AI97">
        <v>62.1</v>
      </c>
      <c r="AJ97">
        <v>0</v>
      </c>
      <c r="AK97">
        <v>48</v>
      </c>
      <c r="AL97">
        <v>15572</v>
      </c>
      <c r="AM97">
        <v>0.83774789826533147</v>
      </c>
      <c r="AN97" t="s">
        <v>67</v>
      </c>
      <c r="AO97">
        <v>492.16800000000001</v>
      </c>
      <c r="AP97" t="s">
        <v>750</v>
      </c>
      <c r="AQ97" t="s">
        <v>118</v>
      </c>
      <c r="AR97" t="s">
        <v>124</v>
      </c>
      <c r="AS97" t="s">
        <v>118</v>
      </c>
      <c r="AT97" t="s">
        <v>124</v>
      </c>
      <c r="AU97" t="s">
        <v>232</v>
      </c>
      <c r="AV97" t="s">
        <v>302</v>
      </c>
      <c r="AW97" t="s">
        <v>67</v>
      </c>
      <c r="AX97">
        <v>6455</v>
      </c>
      <c r="AY97" t="s">
        <v>720</v>
      </c>
      <c r="AZ97">
        <v>1</v>
      </c>
      <c r="BA97" t="s">
        <v>515</v>
      </c>
      <c r="BB97">
        <v>5</v>
      </c>
      <c r="BC97">
        <v>1</v>
      </c>
      <c r="BE97" t="s">
        <v>69</v>
      </c>
      <c r="BF97">
        <v>-1</v>
      </c>
      <c r="BG97" s="5" t="s">
        <v>425</v>
      </c>
      <c r="BI97" t="s">
        <v>118</v>
      </c>
      <c r="BJ97" t="s">
        <v>302</v>
      </c>
      <c r="BK97" t="s">
        <v>67</v>
      </c>
      <c r="BL97">
        <v>0.83774789826533147</v>
      </c>
      <c r="BM97">
        <v>6455</v>
      </c>
      <c r="BN97" t="s">
        <v>124</v>
      </c>
      <c r="BO97" t="s">
        <v>232</v>
      </c>
      <c r="BP97">
        <v>5</v>
      </c>
      <c r="BQ97">
        <v>1036.2160000000001</v>
      </c>
      <c r="BR97">
        <v>6.068699716226391E-2</v>
      </c>
      <c r="BS97">
        <v>0.40119305182422194</v>
      </c>
      <c r="BT97">
        <v>0.23257699166969051</v>
      </c>
      <c r="BU97">
        <v>6.6360000000000001</v>
      </c>
      <c r="BV97">
        <v>1.7370895643379372</v>
      </c>
      <c r="BW97">
        <v>1.7370895643379372</v>
      </c>
      <c r="BX97">
        <v>48</v>
      </c>
      <c r="BY97">
        <v>18</v>
      </c>
      <c r="BZ97">
        <v>18</v>
      </c>
    </row>
    <row r="98" spans="1:78" ht="16.5">
      <c r="A98" s="106" t="str">
        <f t="shared" si="19"/>
        <v>해성운수</v>
      </c>
      <c r="B98" s="107" t="str">
        <f t="shared" si="20"/>
        <v>이병성</v>
      </c>
      <c r="C98" s="108" t="str">
        <f t="shared" si="21"/>
        <v>S</v>
      </c>
      <c r="D98" s="109">
        <f t="shared" si="22"/>
        <v>1.1420833333333333</v>
      </c>
      <c r="E98" s="110">
        <f t="shared" si="23"/>
        <v>9298</v>
      </c>
      <c r="F98" s="111" t="str">
        <f t="shared" si="24"/>
        <v>568</v>
      </c>
      <c r="G98" s="112" t="str">
        <f t="shared" si="25"/>
        <v>71바5774</v>
      </c>
      <c r="H98" s="113">
        <f t="shared" si="26"/>
        <v>1</v>
      </c>
      <c r="I98" s="114">
        <f t="shared" si="27"/>
        <v>881.41</v>
      </c>
      <c r="J98" s="115">
        <f t="shared" si="28"/>
        <v>2.3890252859729042E-2</v>
      </c>
      <c r="K98" s="115">
        <f t="shared" si="29"/>
        <v>0.29549621560318923</v>
      </c>
      <c r="L98" s="115">
        <f t="shared" si="30"/>
        <v>0.41524375716182027</v>
      </c>
      <c r="M98" s="116">
        <f t="shared" si="31"/>
        <v>2.3889999999999998</v>
      </c>
      <c r="N98" s="117">
        <f t="shared" si="32"/>
        <v>0.22690915691902747</v>
      </c>
      <c r="O98" s="117">
        <f t="shared" si="33"/>
        <v>0.11345457845951373</v>
      </c>
      <c r="P98" s="222">
        <f t="shared" si="34"/>
        <v>11</v>
      </c>
      <c r="Q98" s="223">
        <f t="shared" si="35"/>
        <v>2</v>
      </c>
      <c r="R98" s="223">
        <f t="shared" si="36"/>
        <v>1</v>
      </c>
      <c r="T98">
        <v>534</v>
      </c>
      <c r="U98">
        <v>9298</v>
      </c>
      <c r="V98" t="s">
        <v>303</v>
      </c>
      <c r="W98">
        <v>881.41</v>
      </c>
      <c r="X98">
        <v>160.79</v>
      </c>
      <c r="Y98">
        <v>5.4820000000000002</v>
      </c>
      <c r="Z98">
        <v>2.3889999999999998</v>
      </c>
      <c r="AA98">
        <v>69.436560999999998</v>
      </c>
      <c r="AB98">
        <v>1.658857</v>
      </c>
      <c r="AC98">
        <v>20.518241</v>
      </c>
      <c r="AD98" s="1">
        <v>366</v>
      </c>
      <c r="AE98">
        <v>2</v>
      </c>
      <c r="AF98">
        <v>1</v>
      </c>
      <c r="AG98">
        <v>71</v>
      </c>
      <c r="AH98">
        <v>12.693745</v>
      </c>
      <c r="AI98">
        <v>10.8</v>
      </c>
      <c r="AJ98">
        <v>0</v>
      </c>
      <c r="AK98">
        <v>11</v>
      </c>
      <c r="AL98">
        <v>5282</v>
      </c>
      <c r="AM98">
        <v>1.1420833333333333</v>
      </c>
      <c r="AN98" t="s">
        <v>71</v>
      </c>
      <c r="AO98">
        <v>881.41</v>
      </c>
      <c r="AP98" t="s">
        <v>751</v>
      </c>
      <c r="AQ98" t="s">
        <v>118</v>
      </c>
      <c r="AR98" t="s">
        <v>126</v>
      </c>
      <c r="AS98" t="s">
        <v>118</v>
      </c>
      <c r="AT98" t="s">
        <v>126</v>
      </c>
      <c r="AU98" t="s">
        <v>234</v>
      </c>
      <c r="AV98" t="s">
        <v>303</v>
      </c>
      <c r="AW98" t="s">
        <v>71</v>
      </c>
      <c r="AX98">
        <v>9298</v>
      </c>
      <c r="AY98" t="s">
        <v>493</v>
      </c>
      <c r="AZ98">
        <v>1</v>
      </c>
      <c r="BA98" t="s">
        <v>498</v>
      </c>
      <c r="BB98">
        <v>1</v>
      </c>
      <c r="BC98">
        <v>1</v>
      </c>
      <c r="BE98" t="s">
        <v>71</v>
      </c>
      <c r="BF98">
        <v>0</v>
      </c>
      <c r="BG98" t="s">
        <v>337</v>
      </c>
      <c r="BI98" t="s">
        <v>118</v>
      </c>
      <c r="BJ98" t="s">
        <v>303</v>
      </c>
      <c r="BK98" t="s">
        <v>71</v>
      </c>
      <c r="BL98">
        <v>1.1420833333333333</v>
      </c>
      <c r="BM98">
        <v>9298</v>
      </c>
      <c r="BN98" t="s">
        <v>126</v>
      </c>
      <c r="BO98" t="s">
        <v>234</v>
      </c>
      <c r="BP98">
        <v>1</v>
      </c>
      <c r="BQ98">
        <v>881.41</v>
      </c>
      <c r="BR98">
        <v>2.3890252859729042E-2</v>
      </c>
      <c r="BS98">
        <v>0.29549621560318923</v>
      </c>
      <c r="BT98">
        <v>0.41524375716182027</v>
      </c>
      <c r="BU98">
        <v>2.3889999999999998</v>
      </c>
      <c r="BV98">
        <v>0.22690915691902747</v>
      </c>
      <c r="BW98">
        <v>0.11345457845951373</v>
      </c>
      <c r="BX98">
        <v>11</v>
      </c>
      <c r="BY98">
        <v>2</v>
      </c>
      <c r="BZ98">
        <v>1</v>
      </c>
    </row>
    <row r="99" spans="1:78" ht="16.5">
      <c r="A99" s="123" t="str">
        <f t="shared" si="19"/>
        <v>해성운수</v>
      </c>
      <c r="B99" s="124" t="str">
        <f t="shared" si="20"/>
        <v>이복순</v>
      </c>
      <c r="C99" s="125" t="str">
        <f t="shared" si="21"/>
        <v>D</v>
      </c>
      <c r="D99" s="126">
        <f t="shared" si="22"/>
        <v>0.80086956521739139</v>
      </c>
      <c r="E99" s="127">
        <f t="shared" si="23"/>
        <v>998</v>
      </c>
      <c r="F99" s="128" t="str">
        <f t="shared" si="24"/>
        <v>593</v>
      </c>
      <c r="G99" s="129" t="str">
        <f t="shared" si="25"/>
        <v>71바5778</v>
      </c>
      <c r="H99" s="130">
        <f t="shared" si="26"/>
        <v>1</v>
      </c>
      <c r="I99" s="131">
        <f t="shared" si="27"/>
        <v>1411.665</v>
      </c>
      <c r="J99" s="132">
        <f t="shared" si="28"/>
        <v>3.2072624565981471E-2</v>
      </c>
      <c r="K99" s="132">
        <f t="shared" si="29"/>
        <v>0.49174059210152421</v>
      </c>
      <c r="L99" s="132">
        <f t="shared" si="30"/>
        <v>0.19480542479979315</v>
      </c>
      <c r="M99" s="133">
        <f t="shared" si="31"/>
        <v>11.176</v>
      </c>
      <c r="N99" s="134">
        <f t="shared" si="32"/>
        <v>0</v>
      </c>
      <c r="O99" s="134">
        <f t="shared" si="33"/>
        <v>1.7001200709800131</v>
      </c>
      <c r="P99" s="220">
        <f t="shared" si="34"/>
        <v>130</v>
      </c>
      <c r="Q99" s="221">
        <f t="shared" si="35"/>
        <v>0</v>
      </c>
      <c r="R99" s="221">
        <f t="shared" si="36"/>
        <v>24</v>
      </c>
      <c r="T99">
        <v>534</v>
      </c>
      <c r="U99">
        <v>998</v>
      </c>
      <c r="V99" t="s">
        <v>304</v>
      </c>
      <c r="W99">
        <v>1411.665</v>
      </c>
      <c r="X99">
        <v>766.49300000000005</v>
      </c>
      <c r="Y99">
        <v>1.8420000000000001</v>
      </c>
      <c r="Z99">
        <v>11.176</v>
      </c>
      <c r="AA99">
        <v>154.068308</v>
      </c>
      <c r="AB99">
        <v>4.9413749999999999</v>
      </c>
      <c r="AC99">
        <v>75.761640999999997</v>
      </c>
      <c r="AD99" s="1">
        <v>275</v>
      </c>
      <c r="AE99">
        <v>0</v>
      </c>
      <c r="AF99">
        <v>24</v>
      </c>
      <c r="AG99">
        <v>61</v>
      </c>
      <c r="AH99">
        <v>9.1625910000000008</v>
      </c>
      <c r="AI99">
        <v>0</v>
      </c>
      <c r="AJ99">
        <v>0</v>
      </c>
      <c r="AK99">
        <v>130</v>
      </c>
      <c r="AL99">
        <v>50382</v>
      </c>
      <c r="AM99">
        <v>0.80086956521739139</v>
      </c>
      <c r="AN99" t="s">
        <v>67</v>
      </c>
      <c r="AO99">
        <v>1411.665</v>
      </c>
      <c r="AP99" t="s">
        <v>752</v>
      </c>
      <c r="AQ99" t="s">
        <v>118</v>
      </c>
      <c r="AR99" t="s">
        <v>128</v>
      </c>
      <c r="AS99" t="s">
        <v>118</v>
      </c>
      <c r="AT99" t="s">
        <v>128</v>
      </c>
      <c r="AU99" t="s">
        <v>242</v>
      </c>
      <c r="AV99" t="s">
        <v>304</v>
      </c>
      <c r="AW99" t="s">
        <v>67</v>
      </c>
      <c r="AX99">
        <v>998</v>
      </c>
      <c r="AY99" t="s">
        <v>474</v>
      </c>
      <c r="AZ99">
        <v>5</v>
      </c>
      <c r="BA99" t="s">
        <v>620</v>
      </c>
      <c r="BB99">
        <v>1</v>
      </c>
      <c r="BC99">
        <v>1</v>
      </c>
      <c r="BE99" t="s">
        <v>70</v>
      </c>
      <c r="BF99">
        <v>1</v>
      </c>
      <c r="BG99" s="5" t="s">
        <v>371</v>
      </c>
      <c r="BI99" t="s">
        <v>118</v>
      </c>
      <c r="BJ99" t="s">
        <v>304</v>
      </c>
      <c r="BK99" t="s">
        <v>67</v>
      </c>
      <c r="BL99">
        <v>0.80086956521739139</v>
      </c>
      <c r="BM99">
        <v>998</v>
      </c>
      <c r="BN99" t="s">
        <v>128</v>
      </c>
      <c r="BO99" t="s">
        <v>242</v>
      </c>
      <c r="BP99">
        <v>1</v>
      </c>
      <c r="BQ99">
        <v>1411.665</v>
      </c>
      <c r="BR99">
        <v>3.2072624565981471E-2</v>
      </c>
      <c r="BS99">
        <v>0.49174059210152421</v>
      </c>
      <c r="BT99">
        <v>0.19480542479979315</v>
      </c>
      <c r="BU99">
        <v>11.176</v>
      </c>
      <c r="BV99">
        <v>0</v>
      </c>
      <c r="BW99">
        <v>1.7001200709800131</v>
      </c>
      <c r="BX99">
        <v>130</v>
      </c>
      <c r="BY99">
        <v>0</v>
      </c>
      <c r="BZ99">
        <v>24</v>
      </c>
    </row>
    <row r="100" spans="1:78" ht="16.5">
      <c r="A100" s="106" t="str">
        <f t="shared" si="19"/>
        <v>해성운수</v>
      </c>
      <c r="B100" s="107" t="str">
        <f t="shared" si="20"/>
        <v>이서동</v>
      </c>
      <c r="C100" s="108" t="str">
        <f t="shared" si="21"/>
        <v>S</v>
      </c>
      <c r="D100" s="109">
        <f t="shared" si="22"/>
        <v>1.0390665467067797</v>
      </c>
      <c r="E100" s="110">
        <f t="shared" si="23"/>
        <v>9676</v>
      </c>
      <c r="F100" s="111" t="str">
        <f t="shared" si="24"/>
        <v>24</v>
      </c>
      <c r="G100" s="112" t="str">
        <f t="shared" si="25"/>
        <v>70바3857</v>
      </c>
      <c r="H100" s="113">
        <f t="shared" si="26"/>
        <v>14</v>
      </c>
      <c r="I100" s="114">
        <f t="shared" si="27"/>
        <v>2125.8889999999997</v>
      </c>
      <c r="J100" s="115">
        <f t="shared" si="28"/>
        <v>1.2368892705034253E-3</v>
      </c>
      <c r="K100" s="115">
        <f t="shared" si="29"/>
        <v>0.36950790561664498</v>
      </c>
      <c r="L100" s="115">
        <f t="shared" si="30"/>
        <v>0.25542255498758404</v>
      </c>
      <c r="M100" s="116">
        <f t="shared" si="31"/>
        <v>12.682</v>
      </c>
      <c r="N100" s="117">
        <f t="shared" si="32"/>
        <v>0.37631315651946085</v>
      </c>
      <c r="O100" s="117">
        <f t="shared" si="33"/>
        <v>16.181465730336818</v>
      </c>
      <c r="P100" s="222">
        <f t="shared" si="34"/>
        <v>2</v>
      </c>
      <c r="Q100" s="223">
        <f t="shared" si="35"/>
        <v>8</v>
      </c>
      <c r="R100" s="223">
        <f t="shared" si="36"/>
        <v>344</v>
      </c>
      <c r="T100">
        <v>534</v>
      </c>
      <c r="U100">
        <v>9676</v>
      </c>
      <c r="V100" t="s">
        <v>305</v>
      </c>
      <c r="W100">
        <v>2125.8890000000001</v>
      </c>
      <c r="X100">
        <v>849.96900000000005</v>
      </c>
      <c r="Y100">
        <v>2.5009999999999999</v>
      </c>
      <c r="Z100">
        <v>12.682</v>
      </c>
      <c r="AA100">
        <v>124.843835</v>
      </c>
      <c r="AB100">
        <v>0.154418</v>
      </c>
      <c r="AC100">
        <v>46.130783999999998</v>
      </c>
      <c r="AD100" s="1">
        <v>543</v>
      </c>
      <c r="AE100">
        <v>8</v>
      </c>
      <c r="AF100">
        <v>344</v>
      </c>
      <c r="AG100">
        <v>89</v>
      </c>
      <c r="AH100">
        <v>17.028385</v>
      </c>
      <c r="AI100">
        <v>1021.1</v>
      </c>
      <c r="AJ100">
        <v>5.8</v>
      </c>
      <c r="AK100">
        <v>2</v>
      </c>
      <c r="AL100">
        <v>972</v>
      </c>
      <c r="AM100">
        <v>1.0390665467067797</v>
      </c>
      <c r="AN100" t="s">
        <v>71</v>
      </c>
      <c r="AO100">
        <v>319.25599999999997</v>
      </c>
      <c r="AP100" t="s">
        <v>753</v>
      </c>
      <c r="AQ100" t="s">
        <v>118</v>
      </c>
      <c r="AR100" t="s">
        <v>119</v>
      </c>
      <c r="AS100" t="s">
        <v>118</v>
      </c>
      <c r="AT100" t="s">
        <v>119</v>
      </c>
      <c r="AU100" t="s">
        <v>189</v>
      </c>
      <c r="AV100" t="s">
        <v>305</v>
      </c>
      <c r="AW100" t="s">
        <v>71</v>
      </c>
      <c r="AX100">
        <v>9676</v>
      </c>
      <c r="AY100" t="s">
        <v>461</v>
      </c>
      <c r="AZ100">
        <v>11</v>
      </c>
      <c r="BA100" t="s">
        <v>591</v>
      </c>
      <c r="BB100">
        <v>14</v>
      </c>
      <c r="BC100">
        <v>1</v>
      </c>
      <c r="BE100" t="s">
        <v>71</v>
      </c>
      <c r="BF100">
        <v>0</v>
      </c>
      <c r="BG100" s="5" t="s">
        <v>337</v>
      </c>
      <c r="BI100" t="s">
        <v>118</v>
      </c>
      <c r="BJ100" t="s">
        <v>305</v>
      </c>
      <c r="BK100" t="s">
        <v>71</v>
      </c>
      <c r="BL100">
        <v>1.0390665467067797</v>
      </c>
      <c r="BM100">
        <v>9676</v>
      </c>
      <c r="BN100" t="s">
        <v>119</v>
      </c>
      <c r="BO100" t="s">
        <v>189</v>
      </c>
      <c r="BP100">
        <v>14</v>
      </c>
      <c r="BQ100">
        <v>2125.8889999999997</v>
      </c>
      <c r="BR100">
        <v>1.2368892705034253E-3</v>
      </c>
      <c r="BS100">
        <v>0.36950790561664498</v>
      </c>
      <c r="BT100">
        <v>0.25542255498758398</v>
      </c>
      <c r="BU100">
        <v>12.682</v>
      </c>
      <c r="BV100">
        <v>0.37631315651946085</v>
      </c>
      <c r="BW100">
        <v>16.181465730336818</v>
      </c>
      <c r="BX100">
        <v>2</v>
      </c>
      <c r="BY100">
        <v>8</v>
      </c>
      <c r="BZ100">
        <v>344</v>
      </c>
    </row>
    <row r="101" spans="1:78" ht="16.5">
      <c r="A101" s="123" t="str">
        <f t="shared" si="19"/>
        <v>해성운수</v>
      </c>
      <c r="B101" s="124" t="str">
        <f t="shared" si="20"/>
        <v>이성준</v>
      </c>
      <c r="C101" s="125" t="str">
        <f t="shared" si="21"/>
        <v>C</v>
      </c>
      <c r="D101" s="126">
        <f t="shared" si="22"/>
        <v>0.88541666666666674</v>
      </c>
      <c r="E101" s="127">
        <f t="shared" si="23"/>
        <v>7758</v>
      </c>
      <c r="F101" s="128" t="str">
        <f t="shared" si="24"/>
        <v>24</v>
      </c>
      <c r="G101" s="129" t="str">
        <f t="shared" si="25"/>
        <v>70바3878</v>
      </c>
      <c r="H101" s="130">
        <f t="shared" si="26"/>
        <v>1</v>
      </c>
      <c r="I101" s="131">
        <f t="shared" si="27"/>
        <v>2140.7800000000002</v>
      </c>
      <c r="J101" s="132">
        <f t="shared" si="28"/>
        <v>4.4742138512539132E-3</v>
      </c>
      <c r="K101" s="132">
        <f t="shared" si="29"/>
        <v>0.51330320342410884</v>
      </c>
      <c r="L101" s="132">
        <f t="shared" si="30"/>
        <v>0.20599968235876642</v>
      </c>
      <c r="M101" s="133">
        <f t="shared" si="31"/>
        <v>14.27</v>
      </c>
      <c r="N101" s="134">
        <f t="shared" si="32"/>
        <v>0.32698362279169274</v>
      </c>
      <c r="O101" s="134">
        <f t="shared" si="33"/>
        <v>4.4843468268575002</v>
      </c>
      <c r="P101" s="220">
        <f t="shared" si="34"/>
        <v>95</v>
      </c>
      <c r="Q101" s="221">
        <f t="shared" si="35"/>
        <v>7</v>
      </c>
      <c r="R101" s="221">
        <f t="shared" si="36"/>
        <v>96</v>
      </c>
      <c r="T101">
        <v>534</v>
      </c>
      <c r="U101">
        <v>7758</v>
      </c>
      <c r="V101" t="s">
        <v>306</v>
      </c>
      <c r="W101">
        <v>2140.7800000000002</v>
      </c>
      <c r="X101">
        <v>1007.28</v>
      </c>
      <c r="Y101">
        <v>2.125</v>
      </c>
      <c r="Z101">
        <v>14.27</v>
      </c>
      <c r="AA101">
        <v>170.85414900000001</v>
      </c>
      <c r="AB101">
        <v>0.76443799999999995</v>
      </c>
      <c r="AC101">
        <v>87.699982000000006</v>
      </c>
      <c r="AD101" s="1">
        <v>441</v>
      </c>
      <c r="AE101">
        <v>7</v>
      </c>
      <c r="AF101">
        <v>96</v>
      </c>
      <c r="AG101">
        <v>71</v>
      </c>
      <c r="AH101">
        <v>12.529868</v>
      </c>
      <c r="AI101">
        <v>2366.6</v>
      </c>
      <c r="AJ101">
        <v>0</v>
      </c>
      <c r="AK101">
        <v>95</v>
      </c>
      <c r="AL101">
        <v>100396</v>
      </c>
      <c r="AM101">
        <v>0.88541666666666674</v>
      </c>
      <c r="AN101" t="s">
        <v>69</v>
      </c>
      <c r="AO101">
        <v>2140.7800000000002</v>
      </c>
      <c r="AP101" t="s">
        <v>754</v>
      </c>
      <c r="AQ101" t="s">
        <v>118</v>
      </c>
      <c r="AR101" t="s">
        <v>119</v>
      </c>
      <c r="AS101" t="s">
        <v>118</v>
      </c>
      <c r="AT101" t="s">
        <v>119</v>
      </c>
      <c r="AU101" t="s">
        <v>205</v>
      </c>
      <c r="AV101" t="s">
        <v>306</v>
      </c>
      <c r="AW101" t="s">
        <v>69</v>
      </c>
      <c r="AX101">
        <v>7758</v>
      </c>
      <c r="AY101" t="s">
        <v>470</v>
      </c>
      <c r="AZ101">
        <v>1</v>
      </c>
      <c r="BA101" t="s">
        <v>212</v>
      </c>
      <c r="BB101">
        <v>1</v>
      </c>
      <c r="BC101">
        <v>1</v>
      </c>
      <c r="BE101" t="s">
        <v>68</v>
      </c>
      <c r="BF101">
        <v>-1</v>
      </c>
      <c r="BG101" s="5" t="s">
        <v>425</v>
      </c>
      <c r="BI101" t="s">
        <v>118</v>
      </c>
      <c r="BJ101" t="s">
        <v>306</v>
      </c>
      <c r="BK101" t="s">
        <v>69</v>
      </c>
      <c r="BL101">
        <v>0.88541666666666674</v>
      </c>
      <c r="BM101">
        <v>7758</v>
      </c>
      <c r="BN101" t="s">
        <v>119</v>
      </c>
      <c r="BO101" t="s">
        <v>205</v>
      </c>
      <c r="BP101">
        <v>1</v>
      </c>
      <c r="BQ101">
        <v>2140.7800000000002</v>
      </c>
      <c r="BR101">
        <v>4.4742138512539132E-3</v>
      </c>
      <c r="BS101">
        <v>0.51330320342410884</v>
      </c>
      <c r="BT101">
        <v>0.20599968235876642</v>
      </c>
      <c r="BU101">
        <v>14.27</v>
      </c>
      <c r="BV101">
        <v>0.32698362279169274</v>
      </c>
      <c r="BW101">
        <v>4.4843468268575002</v>
      </c>
      <c r="BX101">
        <v>95</v>
      </c>
      <c r="BY101">
        <v>7</v>
      </c>
      <c r="BZ101">
        <v>96</v>
      </c>
    </row>
    <row r="102" spans="1:78" ht="16.5">
      <c r="A102" s="106" t="str">
        <f t="shared" si="19"/>
        <v>해성운수</v>
      </c>
      <c r="B102" s="107" t="str">
        <f t="shared" si="20"/>
        <v>이승룡</v>
      </c>
      <c r="C102" s="108" t="str">
        <f t="shared" si="21"/>
        <v>A</v>
      </c>
      <c r="D102" s="109">
        <f t="shared" si="22"/>
        <v>0.95581395348837217</v>
      </c>
      <c r="E102" s="110">
        <f t="shared" si="23"/>
        <v>8108</v>
      </c>
      <c r="F102" s="111" t="str">
        <f t="shared" si="24"/>
        <v>564</v>
      </c>
      <c r="G102" s="112" t="str">
        <f t="shared" si="25"/>
        <v>71바7080</v>
      </c>
      <c r="H102" s="113">
        <f t="shared" si="26"/>
        <v>1</v>
      </c>
      <c r="I102" s="114">
        <f t="shared" si="27"/>
        <v>1448.87</v>
      </c>
      <c r="J102" s="115">
        <f t="shared" si="28"/>
        <v>2.1347172338396662E-2</v>
      </c>
      <c r="K102" s="115">
        <f t="shared" si="29"/>
        <v>0.39068161123537543</v>
      </c>
      <c r="L102" s="115">
        <f t="shared" si="30"/>
        <v>0.47830378156770453</v>
      </c>
      <c r="M102" s="116">
        <f t="shared" si="31"/>
        <v>1.2290000000000001</v>
      </c>
      <c r="N102" s="117">
        <f t="shared" si="32"/>
        <v>0</v>
      </c>
      <c r="O102" s="117">
        <f t="shared" si="33"/>
        <v>0.20705791409857338</v>
      </c>
      <c r="P102" s="222">
        <f t="shared" si="34"/>
        <v>14</v>
      </c>
      <c r="Q102" s="223">
        <f t="shared" si="35"/>
        <v>0</v>
      </c>
      <c r="R102" s="223">
        <f t="shared" si="36"/>
        <v>3</v>
      </c>
      <c r="T102">
        <v>534</v>
      </c>
      <c r="U102">
        <v>8108</v>
      </c>
      <c r="V102" t="s">
        <v>415</v>
      </c>
      <c r="W102">
        <v>1448.87</v>
      </c>
      <c r="X102">
        <v>352.56200000000001</v>
      </c>
      <c r="Y102">
        <v>4.1100000000000003</v>
      </c>
      <c r="Z102">
        <v>1.2290000000000001</v>
      </c>
      <c r="AA102">
        <v>144.265477</v>
      </c>
      <c r="AB102">
        <v>3.0796600000000001</v>
      </c>
      <c r="AC102">
        <v>56.361868999999999</v>
      </c>
      <c r="AD102" s="1">
        <v>693</v>
      </c>
      <c r="AE102">
        <v>0</v>
      </c>
      <c r="AF102">
        <v>3</v>
      </c>
      <c r="AG102">
        <v>68</v>
      </c>
      <c r="AH102">
        <v>10.043081000000001</v>
      </c>
      <c r="AI102">
        <v>51.4</v>
      </c>
      <c r="AJ102">
        <v>0</v>
      </c>
      <c r="AK102">
        <v>14</v>
      </c>
      <c r="AL102">
        <v>2177</v>
      </c>
      <c r="AM102">
        <v>0.95581395348837217</v>
      </c>
      <c r="AN102" t="s">
        <v>66</v>
      </c>
      <c r="AO102">
        <v>1448.87</v>
      </c>
      <c r="AP102" t="s">
        <v>755</v>
      </c>
      <c r="AQ102" t="s">
        <v>118</v>
      </c>
      <c r="AR102" t="s">
        <v>124</v>
      </c>
      <c r="AS102" t="s">
        <v>118</v>
      </c>
      <c r="AT102" t="s">
        <v>124</v>
      </c>
      <c r="AU102" t="s">
        <v>397</v>
      </c>
      <c r="AV102" t="s">
        <v>415</v>
      </c>
      <c r="AW102" t="s">
        <v>66</v>
      </c>
      <c r="AX102">
        <v>8108</v>
      </c>
      <c r="AY102" t="s">
        <v>471</v>
      </c>
      <c r="AZ102">
        <v>4</v>
      </c>
      <c r="BA102" t="s">
        <v>582</v>
      </c>
      <c r="BB102">
        <v>1</v>
      </c>
      <c r="BC102">
        <v>1</v>
      </c>
      <c r="BE102" t="s">
        <v>66</v>
      </c>
      <c r="BF102">
        <v>0</v>
      </c>
      <c r="BG102" s="5" t="s">
        <v>337</v>
      </c>
      <c r="BI102" t="s">
        <v>118</v>
      </c>
      <c r="BJ102" t="s">
        <v>415</v>
      </c>
      <c r="BK102" t="s">
        <v>66</v>
      </c>
      <c r="BL102">
        <v>0.95581395348837217</v>
      </c>
      <c r="BM102">
        <v>8108</v>
      </c>
      <c r="BN102" t="s">
        <v>124</v>
      </c>
      <c r="BO102" t="s">
        <v>397</v>
      </c>
      <c r="BP102">
        <v>1</v>
      </c>
      <c r="BQ102">
        <v>1448.87</v>
      </c>
      <c r="BR102">
        <v>2.1347172338396662E-2</v>
      </c>
      <c r="BS102">
        <v>0.39068161123537543</v>
      </c>
      <c r="BT102">
        <v>0.47830378156770453</v>
      </c>
      <c r="BU102">
        <v>1.2290000000000001</v>
      </c>
      <c r="BV102">
        <v>0</v>
      </c>
      <c r="BW102">
        <v>0.20705791409857338</v>
      </c>
      <c r="BX102">
        <v>14</v>
      </c>
      <c r="BY102">
        <v>0</v>
      </c>
      <c r="BZ102">
        <v>3</v>
      </c>
    </row>
    <row r="103" spans="1:78" ht="16.5">
      <c r="A103" s="123" t="str">
        <f t="shared" si="19"/>
        <v>해성운수</v>
      </c>
      <c r="B103" s="124" t="str">
        <f t="shared" si="20"/>
        <v>이용언</v>
      </c>
      <c r="C103" s="125" t="str">
        <f t="shared" si="21"/>
        <v>D</v>
      </c>
      <c r="D103" s="126">
        <f t="shared" si="22"/>
        <v>0.80348799902676205</v>
      </c>
      <c r="E103" s="127">
        <f t="shared" si="23"/>
        <v>8782</v>
      </c>
      <c r="F103" s="128" t="str">
        <f t="shared" si="24"/>
        <v>579</v>
      </c>
      <c r="G103" s="129" t="str">
        <f t="shared" si="25"/>
        <v>71바5814</v>
      </c>
      <c r="H103" s="130">
        <f t="shared" si="26"/>
        <v>2</v>
      </c>
      <c r="I103" s="131">
        <f t="shared" si="27"/>
        <v>1609.819</v>
      </c>
      <c r="J103" s="132">
        <f t="shared" si="28"/>
        <v>8.4095584515713126E-3</v>
      </c>
      <c r="K103" s="132">
        <f t="shared" si="29"/>
        <v>0.45378641322441143</v>
      </c>
      <c r="L103" s="132">
        <f t="shared" si="30"/>
        <v>0.54416055469590063</v>
      </c>
      <c r="M103" s="133">
        <f t="shared" si="31"/>
        <v>5.6580000000000004</v>
      </c>
      <c r="N103" s="134">
        <f t="shared" si="32"/>
        <v>0.12423756956527411</v>
      </c>
      <c r="O103" s="134">
        <f t="shared" si="33"/>
        <v>0.55906906304373349</v>
      </c>
      <c r="P103" s="220">
        <f t="shared" si="34"/>
        <v>44</v>
      </c>
      <c r="Q103" s="221">
        <f t="shared" si="35"/>
        <v>2</v>
      </c>
      <c r="R103" s="221">
        <f t="shared" si="36"/>
        <v>9</v>
      </c>
      <c r="T103">
        <v>534</v>
      </c>
      <c r="U103">
        <v>8782</v>
      </c>
      <c r="V103" t="s">
        <v>307</v>
      </c>
      <c r="W103">
        <v>1609.819</v>
      </c>
      <c r="X103">
        <v>352.642</v>
      </c>
      <c r="Y103">
        <v>4.5650000000000004</v>
      </c>
      <c r="Z103">
        <v>5.6580000000000004</v>
      </c>
      <c r="AA103">
        <v>150.28969799999999</v>
      </c>
      <c r="AB103">
        <v>1.26387</v>
      </c>
      <c r="AC103">
        <v>68.199422999999996</v>
      </c>
      <c r="AD103" s="1">
        <v>876</v>
      </c>
      <c r="AE103">
        <v>2</v>
      </c>
      <c r="AF103">
        <v>9</v>
      </c>
      <c r="AG103">
        <v>77</v>
      </c>
      <c r="AH103">
        <v>10.711439</v>
      </c>
      <c r="AI103">
        <v>120.3</v>
      </c>
      <c r="AJ103">
        <v>0</v>
      </c>
      <c r="AK103">
        <v>44</v>
      </c>
      <c r="AL103">
        <v>33258</v>
      </c>
      <c r="AM103">
        <v>0.80348799902676205</v>
      </c>
      <c r="AN103" t="s">
        <v>67</v>
      </c>
      <c r="AO103">
        <v>1422.7929999999999</v>
      </c>
      <c r="AP103" t="s">
        <v>756</v>
      </c>
      <c r="AQ103" t="s">
        <v>118</v>
      </c>
      <c r="AR103" t="s">
        <v>127</v>
      </c>
      <c r="AS103" t="s">
        <v>118</v>
      </c>
      <c r="AT103" t="s">
        <v>127</v>
      </c>
      <c r="AU103" t="s">
        <v>239</v>
      </c>
      <c r="AV103" t="s">
        <v>307</v>
      </c>
      <c r="AW103" t="s">
        <v>67</v>
      </c>
      <c r="AX103">
        <v>8782</v>
      </c>
      <c r="AY103" t="s">
        <v>483</v>
      </c>
      <c r="AZ103">
        <v>3</v>
      </c>
      <c r="BA103" t="s">
        <v>484</v>
      </c>
      <c r="BB103">
        <v>2</v>
      </c>
      <c r="BC103">
        <v>1</v>
      </c>
      <c r="BE103" t="s">
        <v>69</v>
      </c>
      <c r="BF103">
        <v>-1</v>
      </c>
      <c r="BG103" s="5" t="s">
        <v>425</v>
      </c>
      <c r="BI103" t="s">
        <v>118</v>
      </c>
      <c r="BJ103" t="s">
        <v>307</v>
      </c>
      <c r="BK103" t="s">
        <v>67</v>
      </c>
      <c r="BL103">
        <v>0.80348799902676205</v>
      </c>
      <c r="BM103">
        <v>8782</v>
      </c>
      <c r="BN103" t="s">
        <v>127</v>
      </c>
      <c r="BO103" t="s">
        <v>239</v>
      </c>
      <c r="BP103">
        <v>2</v>
      </c>
      <c r="BQ103">
        <v>1609.819</v>
      </c>
      <c r="BR103">
        <v>8.4095584515713126E-3</v>
      </c>
      <c r="BS103">
        <v>0.45378641322441143</v>
      </c>
      <c r="BT103">
        <v>0.54416055469590063</v>
      </c>
      <c r="BU103">
        <v>5.6580000000000004</v>
      </c>
      <c r="BV103">
        <v>0.12423756956527411</v>
      </c>
      <c r="BW103">
        <v>0.55906906304373349</v>
      </c>
      <c r="BX103">
        <v>44</v>
      </c>
      <c r="BY103">
        <v>2</v>
      </c>
      <c r="BZ103">
        <v>9</v>
      </c>
    </row>
    <row r="104" spans="1:78" ht="16.5">
      <c r="A104" s="106" t="str">
        <f t="shared" si="19"/>
        <v>해성운수</v>
      </c>
      <c r="B104" s="107" t="str">
        <f t="shared" si="20"/>
        <v>이원준</v>
      </c>
      <c r="C104" s="108" t="str">
        <f t="shared" si="21"/>
        <v>C</v>
      </c>
      <c r="D104" s="109">
        <f t="shared" si="22"/>
        <v>0.890930372605372</v>
      </c>
      <c r="E104" s="110">
        <f t="shared" si="23"/>
        <v>1741</v>
      </c>
      <c r="F104" s="111" t="str">
        <f t="shared" si="24"/>
        <v>579</v>
      </c>
      <c r="G104" s="112" t="str">
        <f t="shared" si="25"/>
        <v>71바5770</v>
      </c>
      <c r="H104" s="113">
        <f t="shared" si="26"/>
        <v>7</v>
      </c>
      <c r="I104" s="114">
        <f t="shared" si="27"/>
        <v>1279.0269999999998</v>
      </c>
      <c r="J104" s="115">
        <f t="shared" si="28"/>
        <v>1.2202031643010113E-2</v>
      </c>
      <c r="K104" s="115">
        <f t="shared" si="29"/>
        <v>0.44686970364053219</v>
      </c>
      <c r="L104" s="115">
        <f t="shared" si="30"/>
        <v>0.47067028295727931</v>
      </c>
      <c r="M104" s="116">
        <f t="shared" si="31"/>
        <v>3.5939999999999999</v>
      </c>
      <c r="N104" s="117">
        <f t="shared" si="32"/>
        <v>0.31273772953972045</v>
      </c>
      <c r="O104" s="117">
        <f t="shared" si="33"/>
        <v>1.2509509181588818</v>
      </c>
      <c r="P104" s="222">
        <f t="shared" si="34"/>
        <v>59</v>
      </c>
      <c r="Q104" s="223">
        <f t="shared" si="35"/>
        <v>4</v>
      </c>
      <c r="R104" s="223">
        <f t="shared" si="36"/>
        <v>16</v>
      </c>
      <c r="T104">
        <v>534</v>
      </c>
      <c r="U104">
        <v>1741</v>
      </c>
      <c r="V104" t="s">
        <v>437</v>
      </c>
      <c r="W104">
        <v>1279.027</v>
      </c>
      <c r="X104">
        <v>256.52199999999999</v>
      </c>
      <c r="Y104">
        <v>4.9859999999999998</v>
      </c>
      <c r="Z104">
        <v>3.5939999999999999</v>
      </c>
      <c r="AA104">
        <v>120.4247</v>
      </c>
      <c r="AB104">
        <v>1.4694259999999999</v>
      </c>
      <c r="AC104">
        <v>53.814149999999998</v>
      </c>
      <c r="AD104" s="1">
        <v>602</v>
      </c>
      <c r="AE104">
        <v>4</v>
      </c>
      <c r="AF104">
        <v>16</v>
      </c>
      <c r="AG104">
        <v>74</v>
      </c>
      <c r="AH104">
        <v>10.620968</v>
      </c>
      <c r="AI104">
        <v>87.2</v>
      </c>
      <c r="AJ104">
        <v>0</v>
      </c>
      <c r="AK104">
        <v>59</v>
      </c>
      <c r="AL104">
        <v>13087</v>
      </c>
      <c r="AM104">
        <v>0.890930372605372</v>
      </c>
      <c r="AN104" t="s">
        <v>69</v>
      </c>
      <c r="AO104">
        <v>361.23700000000002</v>
      </c>
      <c r="AP104" t="s">
        <v>757</v>
      </c>
      <c r="AQ104" t="s">
        <v>118</v>
      </c>
      <c r="AR104" t="s">
        <v>127</v>
      </c>
      <c r="AS104" t="s">
        <v>118</v>
      </c>
      <c r="AT104" t="s">
        <v>127</v>
      </c>
      <c r="AU104" t="s">
        <v>235</v>
      </c>
      <c r="AV104" t="s">
        <v>437</v>
      </c>
      <c r="AW104" t="s">
        <v>69</v>
      </c>
      <c r="AX104">
        <v>1741</v>
      </c>
      <c r="AY104" t="s">
        <v>495</v>
      </c>
      <c r="AZ104">
        <v>1</v>
      </c>
      <c r="BA104" t="s">
        <v>401</v>
      </c>
      <c r="BB104">
        <v>7</v>
      </c>
      <c r="BC104">
        <v>1</v>
      </c>
      <c r="BE104" t="s">
        <v>66</v>
      </c>
      <c r="BF104">
        <v>-2</v>
      </c>
      <c r="BG104" t="s">
        <v>425</v>
      </c>
      <c r="BI104" t="s">
        <v>118</v>
      </c>
      <c r="BJ104" t="s">
        <v>437</v>
      </c>
      <c r="BK104" t="s">
        <v>69</v>
      </c>
      <c r="BL104">
        <v>0.890930372605372</v>
      </c>
      <c r="BM104">
        <v>1741</v>
      </c>
      <c r="BN104" t="s">
        <v>127</v>
      </c>
      <c r="BO104" t="s">
        <v>235</v>
      </c>
      <c r="BP104">
        <v>7</v>
      </c>
      <c r="BQ104">
        <v>1279.0269999999998</v>
      </c>
      <c r="BR104">
        <v>1.2202031643010113E-2</v>
      </c>
      <c r="BS104">
        <v>0.44686970364053219</v>
      </c>
      <c r="BT104">
        <v>0.47067028295727925</v>
      </c>
      <c r="BU104">
        <v>3.5939999999999999</v>
      </c>
      <c r="BV104">
        <v>0.31273772953972045</v>
      </c>
      <c r="BW104">
        <v>1.2509509181588818</v>
      </c>
      <c r="BX104">
        <v>59</v>
      </c>
      <c r="BY104">
        <v>4</v>
      </c>
      <c r="BZ104">
        <v>16</v>
      </c>
    </row>
    <row r="105" spans="1:78" ht="16.5">
      <c r="A105" s="123" t="str">
        <f t="shared" si="19"/>
        <v>해성운수</v>
      </c>
      <c r="B105" s="124" t="str">
        <f t="shared" si="20"/>
        <v>이종현</v>
      </c>
      <c r="C105" s="125" t="str">
        <f t="shared" si="21"/>
        <v>A</v>
      </c>
      <c r="D105" s="126">
        <f t="shared" si="22"/>
        <v>0.99739130434782619</v>
      </c>
      <c r="E105" s="127">
        <f t="shared" si="23"/>
        <v>5844</v>
      </c>
      <c r="F105" s="128" t="str">
        <f t="shared" si="24"/>
        <v>24</v>
      </c>
      <c r="G105" s="129" t="str">
        <f t="shared" si="25"/>
        <v>70바3893</v>
      </c>
      <c r="H105" s="130">
        <f t="shared" si="26"/>
        <v>1</v>
      </c>
      <c r="I105" s="131">
        <f t="shared" si="27"/>
        <v>934.39499999999998</v>
      </c>
      <c r="J105" s="132">
        <f t="shared" si="28"/>
        <v>1.8973974835296736E-2</v>
      </c>
      <c r="K105" s="132">
        <f t="shared" si="29"/>
        <v>0.40194593673108409</v>
      </c>
      <c r="L105" s="132">
        <f t="shared" si="30"/>
        <v>0.23437625415375724</v>
      </c>
      <c r="M105" s="133">
        <f t="shared" si="31"/>
        <v>13.265000000000001</v>
      </c>
      <c r="N105" s="134">
        <f t="shared" si="32"/>
        <v>0.214042241236308</v>
      </c>
      <c r="O105" s="134">
        <f t="shared" si="33"/>
        <v>17.337421540140948</v>
      </c>
      <c r="P105" s="220">
        <f t="shared" si="34"/>
        <v>21</v>
      </c>
      <c r="Q105" s="221">
        <f t="shared" si="35"/>
        <v>2</v>
      </c>
      <c r="R105" s="221">
        <f t="shared" si="36"/>
        <v>167</v>
      </c>
      <c r="T105">
        <v>534</v>
      </c>
      <c r="U105">
        <v>5844</v>
      </c>
      <c r="V105" t="s">
        <v>308</v>
      </c>
      <c r="W105">
        <v>966.01099999999997</v>
      </c>
      <c r="X105">
        <v>419.45100000000002</v>
      </c>
      <c r="Y105">
        <v>2.3029999999999999</v>
      </c>
      <c r="Z105">
        <v>13.265000000000001</v>
      </c>
      <c r="AA105">
        <v>58.119978000000003</v>
      </c>
      <c r="AB105">
        <v>1.1027670000000001</v>
      </c>
      <c r="AC105">
        <v>23.361089</v>
      </c>
      <c r="AD105" s="1">
        <v>219</v>
      </c>
      <c r="AE105">
        <v>2</v>
      </c>
      <c r="AF105">
        <v>167</v>
      </c>
      <c r="AG105">
        <v>85</v>
      </c>
      <c r="AH105">
        <v>16.620979999999999</v>
      </c>
      <c r="AI105">
        <v>822.4</v>
      </c>
      <c r="AJ105">
        <v>1.5</v>
      </c>
      <c r="AK105">
        <v>21</v>
      </c>
      <c r="AL105">
        <v>13795</v>
      </c>
      <c r="AM105">
        <v>0.99739130434782619</v>
      </c>
      <c r="AN105" t="s">
        <v>66</v>
      </c>
      <c r="AO105">
        <v>934.39499999999998</v>
      </c>
      <c r="AP105" t="s">
        <v>758</v>
      </c>
      <c r="AQ105" t="s">
        <v>118</v>
      </c>
      <c r="AR105" t="s">
        <v>119</v>
      </c>
      <c r="AS105" t="s">
        <v>118</v>
      </c>
      <c r="AT105" t="s">
        <v>119</v>
      </c>
      <c r="AU105" t="s">
        <v>210</v>
      </c>
      <c r="AV105" t="s">
        <v>308</v>
      </c>
      <c r="AW105" t="s">
        <v>66</v>
      </c>
      <c r="AX105">
        <v>5844</v>
      </c>
      <c r="AY105" t="s">
        <v>464</v>
      </c>
      <c r="AZ105">
        <v>3</v>
      </c>
      <c r="BA105" t="s">
        <v>383</v>
      </c>
      <c r="BB105">
        <v>1</v>
      </c>
      <c r="BC105">
        <v>1</v>
      </c>
      <c r="BE105" t="s">
        <v>71</v>
      </c>
      <c r="BF105">
        <v>-1</v>
      </c>
      <c r="BG105" t="s">
        <v>425</v>
      </c>
      <c r="BI105" t="s">
        <v>118</v>
      </c>
      <c r="BJ105" t="s">
        <v>308</v>
      </c>
      <c r="BK105" t="s">
        <v>66</v>
      </c>
      <c r="BL105">
        <v>0.99739130434782619</v>
      </c>
      <c r="BM105">
        <v>5844</v>
      </c>
      <c r="BN105" t="s">
        <v>119</v>
      </c>
      <c r="BO105" t="s">
        <v>210</v>
      </c>
      <c r="BP105">
        <v>1</v>
      </c>
      <c r="BQ105">
        <v>934.39499999999998</v>
      </c>
      <c r="BR105">
        <v>1.8973974835296736E-2</v>
      </c>
      <c r="BS105">
        <v>0.40194593673108409</v>
      </c>
      <c r="BT105">
        <v>0.22670549300163251</v>
      </c>
      <c r="BU105">
        <v>13.265000000000001</v>
      </c>
      <c r="BV105">
        <v>0.214042241236308</v>
      </c>
      <c r="BW105">
        <v>17.337421540140948</v>
      </c>
      <c r="BX105">
        <v>21</v>
      </c>
      <c r="BY105">
        <v>2</v>
      </c>
      <c r="BZ105">
        <v>167</v>
      </c>
    </row>
    <row r="106" spans="1:78" ht="16.5">
      <c r="A106" s="106" t="str">
        <f t="shared" si="19"/>
        <v>해성운수</v>
      </c>
      <c r="B106" s="107" t="str">
        <f t="shared" si="20"/>
        <v>이주희</v>
      </c>
      <c r="C106" s="108" t="str">
        <f t="shared" si="21"/>
        <v>B</v>
      </c>
      <c r="D106" s="109">
        <f t="shared" si="22"/>
        <v>0.92677533585020577</v>
      </c>
      <c r="E106" s="110">
        <f t="shared" si="23"/>
        <v>8534</v>
      </c>
      <c r="F106" s="111" t="str">
        <f t="shared" si="24"/>
        <v>579</v>
      </c>
      <c r="G106" s="112" t="str">
        <f t="shared" si="25"/>
        <v>71바5796</v>
      </c>
      <c r="H106" s="113">
        <f t="shared" si="26"/>
        <v>2</v>
      </c>
      <c r="I106" s="114">
        <f t="shared" si="27"/>
        <v>1716.454</v>
      </c>
      <c r="J106" s="115">
        <f t="shared" si="28"/>
        <v>1.5715930129828873E-2</v>
      </c>
      <c r="K106" s="115">
        <f t="shared" si="29"/>
        <v>0.42699121414613134</v>
      </c>
      <c r="L106" s="115">
        <f t="shared" si="30"/>
        <v>0.4317039664331232</v>
      </c>
      <c r="M106" s="116">
        <f t="shared" si="31"/>
        <v>3.1949999999999998</v>
      </c>
      <c r="N106" s="117">
        <f t="shared" si="32"/>
        <v>0</v>
      </c>
      <c r="O106" s="117">
        <f t="shared" si="33"/>
        <v>0.64085609052150538</v>
      </c>
      <c r="P106" s="222">
        <f t="shared" si="34"/>
        <v>14</v>
      </c>
      <c r="Q106" s="223">
        <f t="shared" si="35"/>
        <v>0</v>
      </c>
      <c r="R106" s="223">
        <f t="shared" si="36"/>
        <v>11</v>
      </c>
      <c r="T106">
        <v>534</v>
      </c>
      <c r="U106">
        <v>8534</v>
      </c>
      <c r="V106" t="s">
        <v>380</v>
      </c>
      <c r="W106">
        <v>1716.5150000000001</v>
      </c>
      <c r="X106">
        <v>330.95699999999999</v>
      </c>
      <c r="Y106">
        <v>5.1870000000000003</v>
      </c>
      <c r="Z106">
        <v>3.1949999999999998</v>
      </c>
      <c r="AA106">
        <v>150.482471</v>
      </c>
      <c r="AB106">
        <v>2.3649719999999999</v>
      </c>
      <c r="AC106">
        <v>64.254693000000003</v>
      </c>
      <c r="AD106" s="1">
        <v>741</v>
      </c>
      <c r="AE106">
        <v>0</v>
      </c>
      <c r="AF106">
        <v>11</v>
      </c>
      <c r="AG106">
        <v>69</v>
      </c>
      <c r="AH106">
        <v>11.406743000000001</v>
      </c>
      <c r="AI106">
        <v>115.8</v>
      </c>
      <c r="AJ106">
        <v>0</v>
      </c>
      <c r="AK106">
        <v>14</v>
      </c>
      <c r="AL106">
        <v>12132</v>
      </c>
      <c r="AM106">
        <v>0.92677533585020577</v>
      </c>
      <c r="AN106" t="s">
        <v>68</v>
      </c>
      <c r="AO106">
        <v>1626.0650000000001</v>
      </c>
      <c r="AP106" t="s">
        <v>759</v>
      </c>
      <c r="AQ106" t="s">
        <v>118</v>
      </c>
      <c r="AR106" t="s">
        <v>127</v>
      </c>
      <c r="AS106" t="s">
        <v>118</v>
      </c>
      <c r="AT106" t="s">
        <v>127</v>
      </c>
      <c r="AU106" t="s">
        <v>358</v>
      </c>
      <c r="AV106" t="s">
        <v>380</v>
      </c>
      <c r="AW106" t="s">
        <v>68</v>
      </c>
      <c r="AX106">
        <v>8534</v>
      </c>
      <c r="AY106" t="s">
        <v>460</v>
      </c>
      <c r="AZ106">
        <v>1</v>
      </c>
      <c r="BA106" t="s">
        <v>486</v>
      </c>
      <c r="BB106">
        <v>2</v>
      </c>
      <c r="BC106">
        <v>1</v>
      </c>
      <c r="BE106" t="s">
        <v>71</v>
      </c>
      <c r="BF106">
        <v>-2</v>
      </c>
      <c r="BG106" t="s">
        <v>425</v>
      </c>
      <c r="BI106" t="s">
        <v>118</v>
      </c>
      <c r="BJ106" t="s">
        <v>380</v>
      </c>
      <c r="BK106" t="s">
        <v>68</v>
      </c>
      <c r="BL106">
        <v>0.92677533585020577</v>
      </c>
      <c r="BM106">
        <v>8534</v>
      </c>
      <c r="BN106" t="s">
        <v>127</v>
      </c>
      <c r="BO106" t="s">
        <v>358</v>
      </c>
      <c r="BP106">
        <v>2</v>
      </c>
      <c r="BQ106">
        <v>1716.454</v>
      </c>
      <c r="BR106">
        <v>1.5715930129828873E-2</v>
      </c>
      <c r="BS106">
        <v>0.42699121414613134</v>
      </c>
      <c r="BT106">
        <v>0.43168862491734705</v>
      </c>
      <c r="BU106">
        <v>3.1949999999999998</v>
      </c>
      <c r="BV106">
        <v>0</v>
      </c>
      <c r="BW106">
        <v>0.64085609052150538</v>
      </c>
      <c r="BX106">
        <v>14</v>
      </c>
      <c r="BY106">
        <v>0</v>
      </c>
      <c r="BZ106">
        <v>11</v>
      </c>
    </row>
    <row r="107" spans="1:78" ht="16.5">
      <c r="A107" s="123" t="str">
        <f t="shared" si="19"/>
        <v>해성운수</v>
      </c>
      <c r="B107" s="124" t="str">
        <f t="shared" si="20"/>
        <v>이준호</v>
      </c>
      <c r="C107" s="125" t="str">
        <f t="shared" si="21"/>
        <v>C</v>
      </c>
      <c r="D107" s="126">
        <f t="shared" si="22"/>
        <v>0.85875000000000001</v>
      </c>
      <c r="E107" s="127">
        <f t="shared" si="23"/>
        <v>6417</v>
      </c>
      <c r="F107" s="128" t="str">
        <f t="shared" si="24"/>
        <v>593</v>
      </c>
      <c r="G107" s="129" t="str">
        <f t="shared" si="25"/>
        <v>70바3804</v>
      </c>
      <c r="H107" s="130">
        <f t="shared" si="26"/>
        <v>1</v>
      </c>
      <c r="I107" s="131">
        <f t="shared" si="27"/>
        <v>1426.5139999999999</v>
      </c>
      <c r="J107" s="132">
        <f t="shared" si="28"/>
        <v>1.3799630034357824E-3</v>
      </c>
      <c r="K107" s="132">
        <f t="shared" si="29"/>
        <v>0.50537020386653253</v>
      </c>
      <c r="L107" s="132">
        <f t="shared" si="30"/>
        <v>0.26287859775648892</v>
      </c>
      <c r="M107" s="133">
        <f t="shared" si="31"/>
        <v>8.5570000000000004</v>
      </c>
      <c r="N107" s="134">
        <f t="shared" si="32"/>
        <v>0</v>
      </c>
      <c r="O107" s="134">
        <f t="shared" si="33"/>
        <v>7.5008026559851499</v>
      </c>
      <c r="P107" s="220">
        <f t="shared" si="34"/>
        <v>140</v>
      </c>
      <c r="Q107" s="221">
        <f t="shared" si="35"/>
        <v>0</v>
      </c>
      <c r="R107" s="221">
        <f t="shared" si="36"/>
        <v>107</v>
      </c>
      <c r="T107">
        <v>534</v>
      </c>
      <c r="U107">
        <v>6417</v>
      </c>
      <c r="V107" t="s">
        <v>309</v>
      </c>
      <c r="W107">
        <v>1426.5139999999999</v>
      </c>
      <c r="X107">
        <v>692.26099999999997</v>
      </c>
      <c r="Y107">
        <v>2.0609999999999999</v>
      </c>
      <c r="Z107">
        <v>8.5570000000000004</v>
      </c>
      <c r="AA107">
        <v>146.122758</v>
      </c>
      <c r="AB107">
        <v>0.20164399999999999</v>
      </c>
      <c r="AC107">
        <v>73.846087999999995</v>
      </c>
      <c r="AD107" s="1">
        <v>375</v>
      </c>
      <c r="AE107">
        <v>0</v>
      </c>
      <c r="AF107">
        <v>107</v>
      </c>
      <c r="AG107">
        <v>59</v>
      </c>
      <c r="AH107">
        <v>9.762435</v>
      </c>
      <c r="AI107">
        <v>0</v>
      </c>
      <c r="AJ107">
        <v>0</v>
      </c>
      <c r="AK107">
        <v>140</v>
      </c>
      <c r="AL107">
        <v>47220</v>
      </c>
      <c r="AM107">
        <v>0.85875000000000001</v>
      </c>
      <c r="AN107" t="s">
        <v>69</v>
      </c>
      <c r="AO107">
        <v>1426.5139999999999</v>
      </c>
      <c r="AP107" t="s">
        <v>760</v>
      </c>
      <c r="AQ107" t="s">
        <v>118</v>
      </c>
      <c r="AR107" t="s">
        <v>128</v>
      </c>
      <c r="AS107" t="s">
        <v>118</v>
      </c>
      <c r="AT107" t="s">
        <v>128</v>
      </c>
      <c r="AU107" t="s">
        <v>240</v>
      </c>
      <c r="AV107" t="s">
        <v>309</v>
      </c>
      <c r="AW107" t="s">
        <v>69</v>
      </c>
      <c r="AX107">
        <v>6417</v>
      </c>
      <c r="AY107" t="s">
        <v>458</v>
      </c>
      <c r="AZ107">
        <v>4</v>
      </c>
      <c r="BA107" t="s">
        <v>405</v>
      </c>
      <c r="BB107">
        <v>1</v>
      </c>
      <c r="BC107">
        <v>1</v>
      </c>
      <c r="BE107" t="s">
        <v>69</v>
      </c>
      <c r="BF107">
        <v>0</v>
      </c>
      <c r="BG107" s="5" t="s">
        <v>337</v>
      </c>
      <c r="BI107" t="s">
        <v>118</v>
      </c>
      <c r="BJ107" t="s">
        <v>309</v>
      </c>
      <c r="BK107" t="s">
        <v>69</v>
      </c>
      <c r="BL107">
        <v>0.85875000000000001</v>
      </c>
      <c r="BM107">
        <v>6417</v>
      </c>
      <c r="BN107" t="s">
        <v>128</v>
      </c>
      <c r="BO107" t="s">
        <v>240</v>
      </c>
      <c r="BP107">
        <v>1</v>
      </c>
      <c r="BQ107">
        <v>1426.5139999999999</v>
      </c>
      <c r="BR107">
        <v>1.3799630034357824E-3</v>
      </c>
      <c r="BS107">
        <v>0.50537020386653253</v>
      </c>
      <c r="BT107">
        <v>0.26287859775648892</v>
      </c>
      <c r="BU107">
        <v>8.5570000000000004</v>
      </c>
      <c r="BV107">
        <v>0</v>
      </c>
      <c r="BW107">
        <v>7.5008026559851499</v>
      </c>
      <c r="BX107">
        <v>140</v>
      </c>
      <c r="BY107">
        <v>0</v>
      </c>
      <c r="BZ107">
        <v>107</v>
      </c>
    </row>
    <row r="108" spans="1:78" ht="16.5">
      <c r="A108" s="106" t="str">
        <f t="shared" si="19"/>
        <v>해성운수</v>
      </c>
      <c r="B108" s="107" t="str">
        <f t="shared" si="20"/>
        <v>이진수</v>
      </c>
      <c r="C108" s="108" t="str">
        <f t="shared" si="21"/>
        <v>S</v>
      </c>
      <c r="D108" s="109">
        <f t="shared" si="22"/>
        <v>1.0924397992851773</v>
      </c>
      <c r="E108" s="110">
        <f t="shared" si="23"/>
        <v>937</v>
      </c>
      <c r="F108" s="111" t="str">
        <f t="shared" si="24"/>
        <v>24</v>
      </c>
      <c r="G108" s="112" t="str">
        <f t="shared" si="25"/>
        <v>70바3889</v>
      </c>
      <c r="H108" s="113">
        <f t="shared" si="26"/>
        <v>9</v>
      </c>
      <c r="I108" s="114">
        <f t="shared" si="27"/>
        <v>1262.2570000000001</v>
      </c>
      <c r="J108" s="115">
        <f t="shared" si="28"/>
        <v>3.7000269023209431E-3</v>
      </c>
      <c r="K108" s="115">
        <f t="shared" si="29"/>
        <v>0.35199309661683653</v>
      </c>
      <c r="L108" s="115">
        <f t="shared" si="30"/>
        <v>0.18221328936975592</v>
      </c>
      <c r="M108" s="116">
        <f t="shared" si="31"/>
        <v>11.173999999999999</v>
      </c>
      <c r="N108" s="117">
        <f t="shared" si="32"/>
        <v>0.47533901574718934</v>
      </c>
      <c r="O108" s="117">
        <f t="shared" si="33"/>
        <v>10.536681515729363</v>
      </c>
      <c r="P108" s="222">
        <f t="shared" si="34"/>
        <v>1</v>
      </c>
      <c r="Q108" s="223">
        <f t="shared" si="35"/>
        <v>6</v>
      </c>
      <c r="R108" s="223">
        <f t="shared" si="36"/>
        <v>133</v>
      </c>
      <c r="T108">
        <v>534</v>
      </c>
      <c r="U108">
        <v>937</v>
      </c>
      <c r="V108" t="s">
        <v>310</v>
      </c>
      <c r="W108">
        <v>1262.2570000000001</v>
      </c>
      <c r="X108">
        <v>480.61500000000001</v>
      </c>
      <c r="Y108">
        <v>2.6259999999999999</v>
      </c>
      <c r="Z108">
        <v>11.173999999999999</v>
      </c>
      <c r="AA108">
        <v>74.391351</v>
      </c>
      <c r="AB108">
        <v>0.27524999999999999</v>
      </c>
      <c r="AC108">
        <v>26.185241999999999</v>
      </c>
      <c r="AD108" s="1">
        <v>230</v>
      </c>
      <c r="AE108">
        <v>6</v>
      </c>
      <c r="AF108">
        <v>133</v>
      </c>
      <c r="AG108">
        <v>81</v>
      </c>
      <c r="AH108">
        <v>16.967791999999999</v>
      </c>
      <c r="AI108">
        <v>294.3</v>
      </c>
      <c r="AJ108">
        <v>0</v>
      </c>
      <c r="AK108">
        <v>1</v>
      </c>
      <c r="AL108">
        <v>243</v>
      </c>
      <c r="AM108">
        <v>1.0924397992851773</v>
      </c>
      <c r="AN108" t="s">
        <v>71</v>
      </c>
      <c r="AO108">
        <v>219.06800000000001</v>
      </c>
      <c r="AP108" t="s">
        <v>761</v>
      </c>
      <c r="AQ108" t="s">
        <v>118</v>
      </c>
      <c r="AR108" t="s">
        <v>119</v>
      </c>
      <c r="AS108" t="s">
        <v>118</v>
      </c>
      <c r="AT108" t="s">
        <v>119</v>
      </c>
      <c r="AU108" t="s">
        <v>209</v>
      </c>
      <c r="AV108" t="s">
        <v>310</v>
      </c>
      <c r="AW108" t="s">
        <v>71</v>
      </c>
      <c r="AX108">
        <v>937</v>
      </c>
      <c r="AY108" t="s">
        <v>461</v>
      </c>
      <c r="AZ108">
        <v>6</v>
      </c>
      <c r="BA108" t="s">
        <v>499</v>
      </c>
      <c r="BB108">
        <v>9</v>
      </c>
      <c r="BC108">
        <v>1</v>
      </c>
      <c r="BE108" t="s">
        <v>71</v>
      </c>
      <c r="BF108">
        <v>0</v>
      </c>
      <c r="BG108" t="s">
        <v>337</v>
      </c>
      <c r="BI108" t="s">
        <v>118</v>
      </c>
      <c r="BJ108" t="s">
        <v>310</v>
      </c>
      <c r="BK108" t="s">
        <v>71</v>
      </c>
      <c r="BL108">
        <v>1.0924397992851773</v>
      </c>
      <c r="BM108">
        <v>937</v>
      </c>
      <c r="BN108" t="s">
        <v>119</v>
      </c>
      <c r="BO108" t="s">
        <v>209</v>
      </c>
      <c r="BP108">
        <v>9</v>
      </c>
      <c r="BQ108">
        <v>1262.2570000000001</v>
      </c>
      <c r="BR108">
        <v>3.7000269023209431E-3</v>
      </c>
      <c r="BS108">
        <v>0.35199309661683653</v>
      </c>
      <c r="BT108">
        <v>0.18221328936975592</v>
      </c>
      <c r="BU108">
        <v>11.173999999999999</v>
      </c>
      <c r="BV108">
        <v>0.47533901574718934</v>
      </c>
      <c r="BW108">
        <v>10.536681515729363</v>
      </c>
      <c r="BX108">
        <v>1</v>
      </c>
      <c r="BY108">
        <v>6</v>
      </c>
      <c r="BZ108">
        <v>133</v>
      </c>
    </row>
    <row r="109" spans="1:78" ht="16.5">
      <c r="A109" s="123" t="str">
        <f t="shared" si="19"/>
        <v>해성운수</v>
      </c>
      <c r="B109" s="124" t="str">
        <f t="shared" si="20"/>
        <v>이태경</v>
      </c>
      <c r="C109" s="125" t="str">
        <f t="shared" si="21"/>
        <v>A</v>
      </c>
      <c r="D109" s="126">
        <f t="shared" si="22"/>
        <v>0.95277774303224971</v>
      </c>
      <c r="E109" s="127">
        <f t="shared" si="23"/>
        <v>6490</v>
      </c>
      <c r="F109" s="128" t="str">
        <f t="shared" si="24"/>
        <v>24</v>
      </c>
      <c r="G109" s="129" t="str">
        <f t="shared" si="25"/>
        <v>70바3859</v>
      </c>
      <c r="H109" s="130">
        <f t="shared" si="26"/>
        <v>7</v>
      </c>
      <c r="I109" s="131">
        <f t="shared" si="27"/>
        <v>895.399</v>
      </c>
      <c r="J109" s="132">
        <f t="shared" si="28"/>
        <v>1.049824674934087E-2</v>
      </c>
      <c r="K109" s="132">
        <f t="shared" si="29"/>
        <v>0.46956673790174441</v>
      </c>
      <c r="L109" s="132">
        <f t="shared" si="30"/>
        <v>0.17534082571010243</v>
      </c>
      <c r="M109" s="133">
        <f t="shared" si="31"/>
        <v>15.164999999999999</v>
      </c>
      <c r="N109" s="134">
        <f t="shared" si="32"/>
        <v>0.22336410918484384</v>
      </c>
      <c r="O109" s="134">
        <f t="shared" si="33"/>
        <v>10.163066967910396</v>
      </c>
      <c r="P109" s="220">
        <f t="shared" si="34"/>
        <v>23</v>
      </c>
      <c r="Q109" s="221">
        <f t="shared" si="35"/>
        <v>2</v>
      </c>
      <c r="R109" s="221">
        <f t="shared" si="36"/>
        <v>91</v>
      </c>
      <c r="T109">
        <v>534</v>
      </c>
      <c r="U109">
        <v>6490</v>
      </c>
      <c r="V109" t="s">
        <v>311</v>
      </c>
      <c r="W109">
        <v>895.399</v>
      </c>
      <c r="X109">
        <v>384.21199999999999</v>
      </c>
      <c r="Y109">
        <v>2.33</v>
      </c>
      <c r="Z109">
        <v>15.164999999999999</v>
      </c>
      <c r="AA109">
        <v>61.861376999999997</v>
      </c>
      <c r="AB109">
        <v>0.64943600000000001</v>
      </c>
      <c r="AC109">
        <v>29.048044999999998</v>
      </c>
      <c r="AD109" s="1">
        <v>157</v>
      </c>
      <c r="AE109">
        <v>2</v>
      </c>
      <c r="AF109">
        <v>91</v>
      </c>
      <c r="AG109">
        <v>78</v>
      </c>
      <c r="AH109">
        <v>14.474281</v>
      </c>
      <c r="AI109">
        <v>470</v>
      </c>
      <c r="AJ109">
        <v>0</v>
      </c>
      <c r="AK109">
        <v>23</v>
      </c>
      <c r="AL109">
        <v>27863</v>
      </c>
      <c r="AM109">
        <v>0.95277774303224971</v>
      </c>
      <c r="AN109" t="s">
        <v>66</v>
      </c>
      <c r="AO109">
        <v>144.43299999999999</v>
      </c>
      <c r="AP109" t="s">
        <v>762</v>
      </c>
      <c r="AQ109" t="s">
        <v>118</v>
      </c>
      <c r="AR109" t="s">
        <v>119</v>
      </c>
      <c r="AS109" t="s">
        <v>118</v>
      </c>
      <c r="AT109" t="s">
        <v>119</v>
      </c>
      <c r="AU109" t="s">
        <v>190</v>
      </c>
      <c r="AV109" t="s">
        <v>311</v>
      </c>
      <c r="AW109" t="s">
        <v>66</v>
      </c>
      <c r="AX109">
        <v>6490</v>
      </c>
      <c r="AY109" t="s">
        <v>464</v>
      </c>
      <c r="AZ109">
        <v>14</v>
      </c>
      <c r="BA109" t="s">
        <v>571</v>
      </c>
      <c r="BB109">
        <v>7</v>
      </c>
      <c r="BC109">
        <v>1</v>
      </c>
      <c r="BE109" t="s">
        <v>66</v>
      </c>
      <c r="BF109">
        <v>0</v>
      </c>
      <c r="BG109" t="s">
        <v>337</v>
      </c>
      <c r="BI109" t="s">
        <v>118</v>
      </c>
      <c r="BJ109" t="s">
        <v>311</v>
      </c>
      <c r="BK109" t="s">
        <v>66</v>
      </c>
      <c r="BL109">
        <v>0.95277774303224971</v>
      </c>
      <c r="BM109">
        <v>6490</v>
      </c>
      <c r="BN109" t="s">
        <v>119</v>
      </c>
      <c r="BO109" t="s">
        <v>190</v>
      </c>
      <c r="BP109">
        <v>7</v>
      </c>
      <c r="BQ109">
        <v>895.399</v>
      </c>
      <c r="BR109">
        <v>1.049824674934087E-2</v>
      </c>
      <c r="BS109">
        <v>0.46956673790174441</v>
      </c>
      <c r="BT109">
        <v>0.17534082571010243</v>
      </c>
      <c r="BU109">
        <v>15.164999999999999</v>
      </c>
      <c r="BV109">
        <v>0.22336410918484384</v>
      </c>
      <c r="BW109">
        <v>10.163066967910396</v>
      </c>
      <c r="BX109">
        <v>23</v>
      </c>
      <c r="BY109">
        <v>2</v>
      </c>
      <c r="BZ109">
        <v>91</v>
      </c>
    </row>
    <row r="110" spans="1:78" ht="16.5">
      <c r="A110" s="106" t="str">
        <f t="shared" si="19"/>
        <v>해성운수</v>
      </c>
      <c r="B110" s="107" t="str">
        <f t="shared" si="20"/>
        <v>이태민</v>
      </c>
      <c r="C110" s="108" t="str">
        <f t="shared" si="21"/>
        <v>F</v>
      </c>
      <c r="D110" s="109">
        <f t="shared" si="22"/>
        <v>0.75843938273352385</v>
      </c>
      <c r="E110" s="110">
        <f t="shared" si="23"/>
        <v>802</v>
      </c>
      <c r="F110" s="111" t="str">
        <f t="shared" si="24"/>
        <v>514-1</v>
      </c>
      <c r="G110" s="112" t="str">
        <f t="shared" si="25"/>
        <v>71바5754</v>
      </c>
      <c r="H110" s="113">
        <f t="shared" si="26"/>
        <v>4</v>
      </c>
      <c r="I110" s="114">
        <f t="shared" si="27"/>
        <v>1544.375</v>
      </c>
      <c r="J110" s="115">
        <f t="shared" si="28"/>
        <v>2.8397925693362046E-2</v>
      </c>
      <c r="K110" s="115">
        <f t="shared" si="29"/>
        <v>0.38477550372400127</v>
      </c>
      <c r="L110" s="115">
        <f t="shared" si="30"/>
        <v>0.11849453662484824</v>
      </c>
      <c r="M110" s="116">
        <f t="shared" si="31"/>
        <v>7.4029999999999996</v>
      </c>
      <c r="N110" s="117">
        <f t="shared" si="32"/>
        <v>0</v>
      </c>
      <c r="O110" s="117">
        <f t="shared" si="33"/>
        <v>1.4892755969243221</v>
      </c>
      <c r="P110" s="222">
        <f t="shared" si="34"/>
        <v>31</v>
      </c>
      <c r="Q110" s="223">
        <f t="shared" si="35"/>
        <v>0</v>
      </c>
      <c r="R110" s="223">
        <f t="shared" si="36"/>
        <v>23</v>
      </c>
      <c r="T110">
        <v>534</v>
      </c>
      <c r="U110">
        <v>802</v>
      </c>
      <c r="V110" t="s">
        <v>312</v>
      </c>
      <c r="W110">
        <v>1544.375</v>
      </c>
      <c r="X110">
        <v>730.86699999999996</v>
      </c>
      <c r="Y110">
        <v>2.113</v>
      </c>
      <c r="Z110">
        <v>7.4029999999999996</v>
      </c>
      <c r="AA110">
        <v>128.89106899999999</v>
      </c>
      <c r="AB110">
        <v>3.6602389999999998</v>
      </c>
      <c r="AC110">
        <v>49.594126000000003</v>
      </c>
      <c r="AD110" s="1">
        <v>183</v>
      </c>
      <c r="AE110">
        <v>0</v>
      </c>
      <c r="AF110">
        <v>23</v>
      </c>
      <c r="AG110">
        <v>61</v>
      </c>
      <c r="AH110">
        <v>11.982017000000001</v>
      </c>
      <c r="AI110">
        <v>0</v>
      </c>
      <c r="AJ110">
        <v>0</v>
      </c>
      <c r="AK110">
        <v>31</v>
      </c>
      <c r="AL110">
        <v>15384</v>
      </c>
      <c r="AM110">
        <v>0.75843938273352385</v>
      </c>
      <c r="AN110" t="s">
        <v>70</v>
      </c>
      <c r="AO110">
        <v>1257.79</v>
      </c>
      <c r="AP110" t="s">
        <v>763</v>
      </c>
      <c r="AQ110" t="s">
        <v>118</v>
      </c>
      <c r="AR110" t="s">
        <v>120</v>
      </c>
      <c r="AS110" t="s">
        <v>118</v>
      </c>
      <c r="AT110" t="s">
        <v>120</v>
      </c>
      <c r="AU110" t="s">
        <v>214</v>
      </c>
      <c r="AV110" t="s">
        <v>312</v>
      </c>
      <c r="AW110" t="s">
        <v>70</v>
      </c>
      <c r="AX110">
        <v>802</v>
      </c>
      <c r="AY110" t="s">
        <v>452</v>
      </c>
      <c r="AZ110">
        <v>4</v>
      </c>
      <c r="BA110" t="s">
        <v>507</v>
      </c>
      <c r="BB110">
        <v>4</v>
      </c>
      <c r="BC110">
        <v>1</v>
      </c>
      <c r="BE110" t="s">
        <v>70</v>
      </c>
      <c r="BF110">
        <v>0</v>
      </c>
      <c r="BG110" s="5" t="s">
        <v>337</v>
      </c>
      <c r="BI110" t="s">
        <v>118</v>
      </c>
      <c r="BJ110" t="s">
        <v>312</v>
      </c>
      <c r="BK110" t="s">
        <v>70</v>
      </c>
      <c r="BL110">
        <v>0.75843938273352385</v>
      </c>
      <c r="BM110">
        <v>802</v>
      </c>
      <c r="BN110" t="s">
        <v>120</v>
      </c>
      <c r="BO110" t="s">
        <v>214</v>
      </c>
      <c r="BP110">
        <v>4</v>
      </c>
      <c r="BQ110">
        <v>1544.375</v>
      </c>
      <c r="BR110">
        <v>2.8397925693362046E-2</v>
      </c>
      <c r="BS110">
        <v>0.38477550372400127</v>
      </c>
      <c r="BT110">
        <v>0.11849453662484824</v>
      </c>
      <c r="BU110">
        <v>7.4029999999999996</v>
      </c>
      <c r="BV110">
        <v>0</v>
      </c>
      <c r="BW110">
        <v>1.4892755969243221</v>
      </c>
      <c r="BX110">
        <v>31</v>
      </c>
      <c r="BY110">
        <v>0</v>
      </c>
      <c r="BZ110">
        <v>23</v>
      </c>
    </row>
    <row r="111" spans="1:78" ht="16.5">
      <c r="A111" s="123" t="str">
        <f t="shared" si="19"/>
        <v>해성운수</v>
      </c>
      <c r="B111" s="124" t="str">
        <f t="shared" si="20"/>
        <v>이현</v>
      </c>
      <c r="C111" s="125" t="str">
        <f t="shared" si="21"/>
        <v>F</v>
      </c>
      <c r="D111" s="126">
        <f t="shared" si="22"/>
        <v>0.76535714285714285</v>
      </c>
      <c r="E111" s="127">
        <f t="shared" si="23"/>
        <v>3382</v>
      </c>
      <c r="F111" s="128" t="str">
        <f t="shared" si="24"/>
        <v>579</v>
      </c>
      <c r="G111" s="129" t="str">
        <f t="shared" si="25"/>
        <v>71바5770</v>
      </c>
      <c r="H111" s="130">
        <f t="shared" si="26"/>
        <v>1</v>
      </c>
      <c r="I111" s="131">
        <f t="shared" si="27"/>
        <v>1617.827</v>
      </c>
      <c r="J111" s="132">
        <f t="shared" si="28"/>
        <v>1.5021071446010299E-2</v>
      </c>
      <c r="K111" s="132">
        <f t="shared" si="29"/>
        <v>0.56754752912753081</v>
      </c>
      <c r="L111" s="132">
        <f t="shared" si="30"/>
        <v>0.31894633975078918</v>
      </c>
      <c r="M111" s="133">
        <f t="shared" si="31"/>
        <v>7.1269999999999998</v>
      </c>
      <c r="N111" s="134">
        <f t="shared" si="32"/>
        <v>0.7417356738390446</v>
      </c>
      <c r="O111" s="134">
        <f t="shared" si="33"/>
        <v>10.446110739899877</v>
      </c>
      <c r="P111" s="220">
        <f t="shared" si="34"/>
        <v>252</v>
      </c>
      <c r="Q111" s="221">
        <f t="shared" si="35"/>
        <v>12</v>
      </c>
      <c r="R111" s="221">
        <f t="shared" si="36"/>
        <v>169</v>
      </c>
      <c r="T111">
        <v>534</v>
      </c>
      <c r="U111">
        <v>3382</v>
      </c>
      <c r="V111" t="s">
        <v>313</v>
      </c>
      <c r="W111">
        <v>1617.827</v>
      </c>
      <c r="X111">
        <v>377.483</v>
      </c>
      <c r="Y111">
        <v>4.2859999999999996</v>
      </c>
      <c r="Z111">
        <v>7.1269999999999998</v>
      </c>
      <c r="AA111">
        <v>174.75331299999999</v>
      </c>
      <c r="AB111">
        <v>2.6249820000000001</v>
      </c>
      <c r="AC111">
        <v>99.180811000000006</v>
      </c>
      <c r="AD111" s="1">
        <v>516</v>
      </c>
      <c r="AE111">
        <v>12</v>
      </c>
      <c r="AF111">
        <v>169</v>
      </c>
      <c r="AG111">
        <v>97</v>
      </c>
      <c r="AH111">
        <v>9.2577750000000005</v>
      </c>
      <c r="AI111">
        <v>609.79999999999995</v>
      </c>
      <c r="AJ111">
        <v>13.3</v>
      </c>
      <c r="AK111">
        <v>252</v>
      </c>
      <c r="AL111">
        <v>75005</v>
      </c>
      <c r="AM111">
        <v>0.76535714285714285</v>
      </c>
      <c r="AN111" t="s">
        <v>70</v>
      </c>
      <c r="AO111">
        <v>1617.827</v>
      </c>
      <c r="AP111" t="s">
        <v>764</v>
      </c>
      <c r="AQ111" t="s">
        <v>118</v>
      </c>
      <c r="AR111" t="s">
        <v>127</v>
      </c>
      <c r="AS111" t="s">
        <v>118</v>
      </c>
      <c r="AT111" t="s">
        <v>127</v>
      </c>
      <c r="AU111" t="s">
        <v>235</v>
      </c>
      <c r="AV111" t="s">
        <v>313</v>
      </c>
      <c r="AW111" t="s">
        <v>70</v>
      </c>
      <c r="AX111">
        <v>3382</v>
      </c>
      <c r="AY111" t="s">
        <v>466</v>
      </c>
      <c r="AZ111">
        <v>1</v>
      </c>
      <c r="BA111" t="s">
        <v>361</v>
      </c>
      <c r="BB111">
        <v>1</v>
      </c>
      <c r="BC111">
        <v>1</v>
      </c>
      <c r="BE111" t="s">
        <v>67</v>
      </c>
      <c r="BF111">
        <v>-1</v>
      </c>
      <c r="BG111" t="s">
        <v>425</v>
      </c>
      <c r="BI111" t="s">
        <v>118</v>
      </c>
      <c r="BJ111" t="s">
        <v>313</v>
      </c>
      <c r="BK111" t="s">
        <v>70</v>
      </c>
      <c r="BL111">
        <v>0.76535714285714285</v>
      </c>
      <c r="BM111">
        <v>3382</v>
      </c>
      <c r="BN111" t="s">
        <v>127</v>
      </c>
      <c r="BO111" t="s">
        <v>235</v>
      </c>
      <c r="BP111">
        <v>1</v>
      </c>
      <c r="BQ111">
        <v>1617.827</v>
      </c>
      <c r="BR111">
        <v>1.5021071446010299E-2</v>
      </c>
      <c r="BS111">
        <v>0.56754752912753081</v>
      </c>
      <c r="BT111">
        <v>0.31894633975078918</v>
      </c>
      <c r="BU111">
        <v>7.1269999999999998</v>
      </c>
      <c r="BV111">
        <v>0.7417356738390446</v>
      </c>
      <c r="BW111">
        <v>10.446110739899877</v>
      </c>
      <c r="BX111">
        <v>252</v>
      </c>
      <c r="BY111">
        <v>12</v>
      </c>
      <c r="BZ111">
        <v>169</v>
      </c>
    </row>
    <row r="112" spans="1:78" ht="16.5">
      <c r="A112" s="106" t="str">
        <f t="shared" si="19"/>
        <v>해성운수</v>
      </c>
      <c r="B112" s="107" t="str">
        <f t="shared" si="20"/>
        <v>이호철</v>
      </c>
      <c r="C112" s="108" t="str">
        <f t="shared" si="21"/>
        <v>C</v>
      </c>
      <c r="D112" s="109">
        <f t="shared" si="22"/>
        <v>0.86608695652173917</v>
      </c>
      <c r="E112" s="110">
        <f t="shared" si="23"/>
        <v>7176</v>
      </c>
      <c r="F112" s="111" t="str">
        <f t="shared" si="24"/>
        <v>24</v>
      </c>
      <c r="G112" s="112" t="str">
        <f t="shared" si="25"/>
        <v>70바3862</v>
      </c>
      <c r="H112" s="113">
        <f t="shared" si="26"/>
        <v>1</v>
      </c>
      <c r="I112" s="114">
        <f t="shared" si="27"/>
        <v>1903.546</v>
      </c>
      <c r="J112" s="115">
        <f t="shared" si="28"/>
        <v>7.1387641000306657E-3</v>
      </c>
      <c r="K112" s="115">
        <f t="shared" si="29"/>
        <v>0.39547749772194846</v>
      </c>
      <c r="L112" s="115">
        <f t="shared" si="30"/>
        <v>0.16810731130216974</v>
      </c>
      <c r="M112" s="116">
        <f t="shared" si="31"/>
        <v>14.728</v>
      </c>
      <c r="N112" s="117">
        <f t="shared" si="32"/>
        <v>0.31520120869156826</v>
      </c>
      <c r="O112" s="117">
        <f t="shared" si="33"/>
        <v>30.57451724308212</v>
      </c>
      <c r="P112" s="222">
        <f t="shared" si="34"/>
        <v>46</v>
      </c>
      <c r="Q112" s="223">
        <f t="shared" si="35"/>
        <v>6</v>
      </c>
      <c r="R112" s="223">
        <f t="shared" si="36"/>
        <v>582</v>
      </c>
      <c r="T112">
        <v>534</v>
      </c>
      <c r="U112">
        <v>7176</v>
      </c>
      <c r="V112" t="s">
        <v>537</v>
      </c>
      <c r="W112">
        <v>1903.546</v>
      </c>
      <c r="X112">
        <v>955.64400000000001</v>
      </c>
      <c r="Y112">
        <v>1.992</v>
      </c>
      <c r="Z112">
        <v>14.728</v>
      </c>
      <c r="AA112">
        <v>128.09191999999999</v>
      </c>
      <c r="AB112">
        <v>0.91441799999999995</v>
      </c>
      <c r="AC112">
        <v>50.657471999999999</v>
      </c>
      <c r="AD112" s="1">
        <v>320</v>
      </c>
      <c r="AE112">
        <v>6</v>
      </c>
      <c r="AF112">
        <v>582</v>
      </c>
      <c r="AG112">
        <v>84</v>
      </c>
      <c r="AH112">
        <v>14.860780999999999</v>
      </c>
      <c r="AI112">
        <v>1411</v>
      </c>
      <c r="AJ112">
        <v>0</v>
      </c>
      <c r="AK112">
        <v>46</v>
      </c>
      <c r="AL112">
        <v>21868</v>
      </c>
      <c r="AM112">
        <v>0.86608695652173917</v>
      </c>
      <c r="AN112" t="s">
        <v>69</v>
      </c>
      <c r="AO112">
        <v>1903.546</v>
      </c>
      <c r="AP112" t="s">
        <v>765</v>
      </c>
      <c r="AQ112" t="s">
        <v>118</v>
      </c>
      <c r="AR112" t="s">
        <v>119</v>
      </c>
      <c r="AS112" t="s">
        <v>118</v>
      </c>
      <c r="AT112" t="s">
        <v>119</v>
      </c>
      <c r="AU112" t="s">
        <v>194</v>
      </c>
      <c r="AV112" t="s">
        <v>537</v>
      </c>
      <c r="AW112" t="s">
        <v>69</v>
      </c>
      <c r="AX112">
        <v>7176</v>
      </c>
      <c r="AY112" t="s">
        <v>470</v>
      </c>
      <c r="AZ112">
        <v>4</v>
      </c>
      <c r="BA112" t="s">
        <v>496</v>
      </c>
      <c r="BB112">
        <v>1</v>
      </c>
      <c r="BC112">
        <v>1</v>
      </c>
      <c r="BE112" t="s">
        <v>69</v>
      </c>
      <c r="BF112">
        <v>0</v>
      </c>
      <c r="BG112" t="s">
        <v>337</v>
      </c>
      <c r="BI112" t="s">
        <v>118</v>
      </c>
      <c r="BJ112" t="s">
        <v>537</v>
      </c>
      <c r="BK112" t="s">
        <v>69</v>
      </c>
      <c r="BL112">
        <v>0.86608695652173917</v>
      </c>
      <c r="BM112">
        <v>7176</v>
      </c>
      <c r="BN112" t="s">
        <v>119</v>
      </c>
      <c r="BO112" t="s">
        <v>194</v>
      </c>
      <c r="BP112">
        <v>1</v>
      </c>
      <c r="BQ112">
        <v>1903.546</v>
      </c>
      <c r="BR112">
        <v>7.1387641000306657E-3</v>
      </c>
      <c r="BS112">
        <v>0.39547749772194846</v>
      </c>
      <c r="BT112">
        <v>0.16810731130216974</v>
      </c>
      <c r="BU112">
        <v>14.728</v>
      </c>
      <c r="BV112">
        <v>0.31520120869156826</v>
      </c>
      <c r="BW112">
        <v>30.57451724308212</v>
      </c>
      <c r="BX112">
        <v>46</v>
      </c>
      <c r="BY112">
        <v>6</v>
      </c>
      <c r="BZ112">
        <v>582</v>
      </c>
    </row>
    <row r="113" spans="1:78" ht="16.5">
      <c r="A113" s="123" t="str">
        <f t="shared" si="19"/>
        <v>해성운수</v>
      </c>
      <c r="B113" s="124" t="str">
        <f t="shared" si="20"/>
        <v>임상균</v>
      </c>
      <c r="C113" s="125" t="str">
        <f t="shared" si="21"/>
        <v>D</v>
      </c>
      <c r="D113" s="126">
        <f t="shared" si="22"/>
        <v>0.8014648839491334</v>
      </c>
      <c r="E113" s="127">
        <f t="shared" si="23"/>
        <v>8493</v>
      </c>
      <c r="F113" s="128" t="str">
        <f t="shared" si="24"/>
        <v>560</v>
      </c>
      <c r="G113" s="129" t="str">
        <f t="shared" si="25"/>
        <v>71바5817</v>
      </c>
      <c r="H113" s="130">
        <f t="shared" si="26"/>
        <v>2</v>
      </c>
      <c r="I113" s="131">
        <f t="shared" si="27"/>
        <v>1589.1439999999998</v>
      </c>
      <c r="J113" s="132">
        <f t="shared" si="28"/>
        <v>1.5221820160831961E-2</v>
      </c>
      <c r="K113" s="132">
        <f t="shared" si="29"/>
        <v>0.44994347655694905</v>
      </c>
      <c r="L113" s="132">
        <f t="shared" si="30"/>
        <v>0.27247373428713828</v>
      </c>
      <c r="M113" s="133">
        <f t="shared" si="31"/>
        <v>6.2869999999999999</v>
      </c>
      <c r="N113" s="134">
        <f t="shared" si="32"/>
        <v>6.292695941966242E-2</v>
      </c>
      <c r="O113" s="134">
        <f t="shared" si="33"/>
        <v>1.6361009449112229</v>
      </c>
      <c r="P113" s="220">
        <f t="shared" si="34"/>
        <v>270</v>
      </c>
      <c r="Q113" s="221">
        <f t="shared" si="35"/>
        <v>1</v>
      </c>
      <c r="R113" s="221">
        <f t="shared" si="36"/>
        <v>26</v>
      </c>
      <c r="T113">
        <v>534</v>
      </c>
      <c r="U113">
        <v>8493</v>
      </c>
      <c r="V113" t="s">
        <v>584</v>
      </c>
      <c r="W113">
        <v>1589.144</v>
      </c>
      <c r="X113">
        <v>762.54200000000003</v>
      </c>
      <c r="Y113">
        <v>2.0840000000000001</v>
      </c>
      <c r="Z113">
        <v>6.2869999999999999</v>
      </c>
      <c r="AA113">
        <v>186.664142</v>
      </c>
      <c r="AB113">
        <v>2.8413680000000001</v>
      </c>
      <c r="AC113">
        <v>83.988313000000005</v>
      </c>
      <c r="AD113" s="1">
        <v>433</v>
      </c>
      <c r="AE113">
        <v>1</v>
      </c>
      <c r="AF113">
        <v>26</v>
      </c>
      <c r="AG113">
        <v>71</v>
      </c>
      <c r="AH113">
        <v>8.5133860000000006</v>
      </c>
      <c r="AI113">
        <v>63.4</v>
      </c>
      <c r="AJ113">
        <v>0</v>
      </c>
      <c r="AK113">
        <v>270</v>
      </c>
      <c r="AL113">
        <v>68205</v>
      </c>
      <c r="AM113">
        <v>0.8014648839491334</v>
      </c>
      <c r="AN113" t="s">
        <v>67</v>
      </c>
      <c r="AO113">
        <v>1513.4179999999999</v>
      </c>
      <c r="AP113" t="s">
        <v>766</v>
      </c>
      <c r="AQ113" t="s">
        <v>118</v>
      </c>
      <c r="AR113" t="s">
        <v>123</v>
      </c>
      <c r="AS113" t="s">
        <v>118</v>
      </c>
      <c r="AT113" t="s">
        <v>123</v>
      </c>
      <c r="AU113" t="s">
        <v>226</v>
      </c>
      <c r="AV113" t="s">
        <v>584</v>
      </c>
      <c r="AW113" t="s">
        <v>67</v>
      </c>
      <c r="AX113">
        <v>8493</v>
      </c>
      <c r="AY113" t="s">
        <v>469</v>
      </c>
      <c r="AZ113">
        <v>5</v>
      </c>
      <c r="BA113" t="s">
        <v>767</v>
      </c>
      <c r="BB113">
        <v>2</v>
      </c>
      <c r="BC113">
        <v>1</v>
      </c>
      <c r="BE113" t="s">
        <v>67</v>
      </c>
      <c r="BF113">
        <v>0</v>
      </c>
      <c r="BG113" t="s">
        <v>337</v>
      </c>
      <c r="BI113" t="s">
        <v>118</v>
      </c>
      <c r="BJ113" t="s">
        <v>584</v>
      </c>
      <c r="BK113" t="s">
        <v>67</v>
      </c>
      <c r="BL113">
        <v>0.8014648839491334</v>
      </c>
      <c r="BM113">
        <v>8493</v>
      </c>
      <c r="BN113" t="s">
        <v>123</v>
      </c>
      <c r="BO113" t="s">
        <v>226</v>
      </c>
      <c r="BP113">
        <v>2</v>
      </c>
      <c r="BQ113">
        <v>1589.1439999999998</v>
      </c>
      <c r="BR113">
        <v>1.5221820160831961E-2</v>
      </c>
      <c r="BS113">
        <v>0.44994347655694905</v>
      </c>
      <c r="BT113">
        <v>0.27247373428713823</v>
      </c>
      <c r="BU113">
        <v>6.2869999999999999</v>
      </c>
      <c r="BV113">
        <v>6.292695941966242E-2</v>
      </c>
      <c r="BW113">
        <v>1.6361009449112229</v>
      </c>
      <c r="BX113">
        <v>270</v>
      </c>
      <c r="BY113">
        <v>1</v>
      </c>
      <c r="BZ113">
        <v>26</v>
      </c>
    </row>
    <row r="114" spans="1:78" ht="16.5">
      <c r="A114" s="106" t="str">
        <f t="shared" si="19"/>
        <v>해성운수</v>
      </c>
      <c r="B114" s="107" t="str">
        <f t="shared" si="20"/>
        <v>임성택</v>
      </c>
      <c r="C114" s="108" t="str">
        <f t="shared" si="21"/>
        <v>S</v>
      </c>
      <c r="D114" s="109">
        <f t="shared" si="22"/>
        <v>1.1244359638387569</v>
      </c>
      <c r="E114" s="110">
        <f t="shared" si="23"/>
        <v>6737</v>
      </c>
      <c r="F114" s="111" t="str">
        <f t="shared" si="24"/>
        <v>24</v>
      </c>
      <c r="G114" s="112" t="str">
        <f t="shared" si="25"/>
        <v>70바3859</v>
      </c>
      <c r="H114" s="113">
        <f t="shared" si="26"/>
        <v>4</v>
      </c>
      <c r="I114" s="114">
        <f t="shared" si="27"/>
        <v>1685.7089999999998</v>
      </c>
      <c r="J114" s="115">
        <f t="shared" si="28"/>
        <v>1.4166058820913878E-3</v>
      </c>
      <c r="K114" s="115">
        <f t="shared" si="29"/>
        <v>0.34366027022051038</v>
      </c>
      <c r="L114" s="115">
        <f t="shared" si="30"/>
        <v>4.7457775926924524E-2</v>
      </c>
      <c r="M114" s="116">
        <f t="shared" si="31"/>
        <v>9.4459999999999997</v>
      </c>
      <c r="N114" s="117">
        <f t="shared" si="32"/>
        <v>0.23728887963462261</v>
      </c>
      <c r="O114" s="117">
        <f t="shared" si="33"/>
        <v>5.6949331112309425</v>
      </c>
      <c r="P114" s="222">
        <f t="shared" si="34"/>
        <v>0</v>
      </c>
      <c r="Q114" s="223">
        <f t="shared" si="35"/>
        <v>4</v>
      </c>
      <c r="R114" s="223">
        <f t="shared" si="36"/>
        <v>96</v>
      </c>
      <c r="T114">
        <v>534</v>
      </c>
      <c r="U114">
        <v>6737</v>
      </c>
      <c r="V114" t="s">
        <v>416</v>
      </c>
      <c r="W114">
        <v>1685.7090000000001</v>
      </c>
      <c r="X114">
        <v>590.36500000000001</v>
      </c>
      <c r="Y114">
        <v>2.855</v>
      </c>
      <c r="Z114">
        <v>9.4459999999999997</v>
      </c>
      <c r="AA114">
        <v>103.116895</v>
      </c>
      <c r="AB114">
        <v>0.14607600000000001</v>
      </c>
      <c r="AC114">
        <v>35.437179999999998</v>
      </c>
      <c r="AD114" s="1">
        <v>80</v>
      </c>
      <c r="AE114">
        <v>4</v>
      </c>
      <c r="AF114">
        <v>96</v>
      </c>
      <c r="AG114">
        <v>75</v>
      </c>
      <c r="AH114">
        <v>16.347553000000001</v>
      </c>
      <c r="AI114">
        <v>90.7</v>
      </c>
      <c r="AJ114">
        <v>0</v>
      </c>
      <c r="AK114">
        <v>0</v>
      </c>
      <c r="AL114">
        <v>0</v>
      </c>
      <c r="AM114">
        <v>1.1244359638387569</v>
      </c>
      <c r="AN114" t="s">
        <v>71</v>
      </c>
      <c r="AO114">
        <v>1202.42</v>
      </c>
      <c r="AP114" t="s">
        <v>768</v>
      </c>
      <c r="AQ114" t="s">
        <v>118</v>
      </c>
      <c r="AR114" t="s">
        <v>119</v>
      </c>
      <c r="AS114" t="s">
        <v>118</v>
      </c>
      <c r="AT114" t="s">
        <v>119</v>
      </c>
      <c r="AU114" t="s">
        <v>190</v>
      </c>
      <c r="AV114" t="s">
        <v>416</v>
      </c>
      <c r="AW114" t="s">
        <v>71</v>
      </c>
      <c r="AX114">
        <v>6737</v>
      </c>
      <c r="AY114" t="s">
        <v>461</v>
      </c>
      <c r="AZ114">
        <v>1</v>
      </c>
      <c r="BA114" t="s">
        <v>389</v>
      </c>
      <c r="BB114">
        <v>4</v>
      </c>
      <c r="BC114">
        <v>1</v>
      </c>
      <c r="BE114" t="s">
        <v>71</v>
      </c>
      <c r="BF114">
        <v>0</v>
      </c>
      <c r="BG114" s="5" t="s">
        <v>337</v>
      </c>
      <c r="BI114" t="s">
        <v>118</v>
      </c>
      <c r="BJ114" t="s">
        <v>416</v>
      </c>
      <c r="BK114" t="s">
        <v>71</v>
      </c>
      <c r="BL114">
        <v>1.1244359638387569</v>
      </c>
      <c r="BM114">
        <v>6737</v>
      </c>
      <c r="BN114" t="s">
        <v>119</v>
      </c>
      <c r="BO114" t="s">
        <v>190</v>
      </c>
      <c r="BP114">
        <v>4</v>
      </c>
      <c r="BQ114">
        <v>1685.7089999999998</v>
      </c>
      <c r="BR114">
        <v>1.4166058820913878E-3</v>
      </c>
      <c r="BS114">
        <v>0.34366027022051038</v>
      </c>
      <c r="BT114">
        <v>4.7457775926924517E-2</v>
      </c>
      <c r="BU114">
        <v>9.4459999999999997</v>
      </c>
      <c r="BV114">
        <v>0.23728887963462261</v>
      </c>
      <c r="BW114">
        <v>5.6949331112309425</v>
      </c>
      <c r="BX114">
        <v>0</v>
      </c>
      <c r="BY114">
        <v>4</v>
      </c>
      <c r="BZ114">
        <v>96</v>
      </c>
    </row>
    <row r="115" spans="1:78" ht="16.5">
      <c r="A115" s="123" t="str">
        <f t="shared" si="19"/>
        <v>해성운수</v>
      </c>
      <c r="B115" s="124" t="str">
        <f t="shared" si="20"/>
        <v>임종산</v>
      </c>
      <c r="C115" s="125" t="str">
        <f t="shared" si="21"/>
        <v>S</v>
      </c>
      <c r="D115" s="126">
        <f t="shared" si="22"/>
        <v>1.0004347826086959</v>
      </c>
      <c r="E115" s="127">
        <f t="shared" si="23"/>
        <v>877</v>
      </c>
      <c r="F115" s="128" t="str">
        <f t="shared" si="24"/>
        <v>24</v>
      </c>
      <c r="G115" s="129" t="str">
        <f t="shared" si="25"/>
        <v>70바3862</v>
      </c>
      <c r="H115" s="130">
        <f t="shared" si="26"/>
        <v>1</v>
      </c>
      <c r="I115" s="131">
        <f t="shared" si="27"/>
        <v>1793.5719999999999</v>
      </c>
      <c r="J115" s="132">
        <f t="shared" si="28"/>
        <v>6.7086679855728609E-3</v>
      </c>
      <c r="K115" s="132">
        <f t="shared" si="29"/>
        <v>0.3458782691557587</v>
      </c>
      <c r="L115" s="132">
        <f t="shared" si="30"/>
        <v>0.18956584960068512</v>
      </c>
      <c r="M115" s="133">
        <f t="shared" si="31"/>
        <v>11.432</v>
      </c>
      <c r="N115" s="134">
        <f t="shared" si="32"/>
        <v>0.44603729317808266</v>
      </c>
      <c r="O115" s="134">
        <f t="shared" si="33"/>
        <v>29.494216011400717</v>
      </c>
      <c r="P115" s="220">
        <f t="shared" si="34"/>
        <v>8</v>
      </c>
      <c r="Q115" s="221">
        <f t="shared" si="35"/>
        <v>8</v>
      </c>
      <c r="R115" s="221">
        <f t="shared" si="36"/>
        <v>529</v>
      </c>
      <c r="T115">
        <v>534</v>
      </c>
      <c r="U115">
        <v>877</v>
      </c>
      <c r="V115" t="s">
        <v>438</v>
      </c>
      <c r="W115">
        <v>1793.5719999999999</v>
      </c>
      <c r="X115">
        <v>779.40700000000004</v>
      </c>
      <c r="Y115">
        <v>2.3010000000000002</v>
      </c>
      <c r="Z115">
        <v>11.432</v>
      </c>
      <c r="AA115">
        <v>113.655796</v>
      </c>
      <c r="AB115">
        <v>0.76247900000000002</v>
      </c>
      <c r="AC115">
        <v>39.311070000000001</v>
      </c>
      <c r="AD115" s="1">
        <v>340</v>
      </c>
      <c r="AE115">
        <v>8</v>
      </c>
      <c r="AF115">
        <v>529</v>
      </c>
      <c r="AG115">
        <v>79</v>
      </c>
      <c r="AH115">
        <v>15.780735</v>
      </c>
      <c r="AI115">
        <v>687.8</v>
      </c>
      <c r="AJ115">
        <v>0</v>
      </c>
      <c r="AK115">
        <v>8</v>
      </c>
      <c r="AL115">
        <v>3587</v>
      </c>
      <c r="AM115">
        <v>1.0004347826086959</v>
      </c>
      <c r="AN115" t="s">
        <v>71</v>
      </c>
      <c r="AO115">
        <v>1793.5719999999999</v>
      </c>
      <c r="AP115" t="s">
        <v>769</v>
      </c>
      <c r="AQ115" t="s">
        <v>118</v>
      </c>
      <c r="AR115" t="s">
        <v>119</v>
      </c>
      <c r="AS115" t="s">
        <v>118</v>
      </c>
      <c r="AT115" t="s">
        <v>119</v>
      </c>
      <c r="AU115" t="s">
        <v>194</v>
      </c>
      <c r="AV115" t="s">
        <v>438</v>
      </c>
      <c r="AW115" t="s">
        <v>71</v>
      </c>
      <c r="AX115">
        <v>877</v>
      </c>
      <c r="AY115" t="s">
        <v>461</v>
      </c>
      <c r="AZ115">
        <v>23</v>
      </c>
      <c r="BA115" t="s">
        <v>770</v>
      </c>
      <c r="BB115">
        <v>1</v>
      </c>
      <c r="BC115">
        <v>1</v>
      </c>
      <c r="BE115" t="s">
        <v>66</v>
      </c>
      <c r="BF115">
        <v>1</v>
      </c>
      <c r="BG115" s="5" t="s">
        <v>371</v>
      </c>
      <c r="BI115" t="s">
        <v>118</v>
      </c>
      <c r="BJ115" t="s">
        <v>438</v>
      </c>
      <c r="BK115" t="s">
        <v>71</v>
      </c>
      <c r="BL115">
        <v>1.0004347826086959</v>
      </c>
      <c r="BM115">
        <v>877</v>
      </c>
      <c r="BN115" t="s">
        <v>119</v>
      </c>
      <c r="BO115" t="s">
        <v>194</v>
      </c>
      <c r="BP115">
        <v>1</v>
      </c>
      <c r="BQ115">
        <v>1793.5719999999999</v>
      </c>
      <c r="BR115">
        <v>6.7086679855728609E-3</v>
      </c>
      <c r="BS115">
        <v>0.3458782691557587</v>
      </c>
      <c r="BT115">
        <v>0.18956584960068512</v>
      </c>
      <c r="BU115">
        <v>11.432</v>
      </c>
      <c r="BV115">
        <v>0.44603729317808266</v>
      </c>
      <c r="BW115">
        <v>29.494216011400717</v>
      </c>
      <c r="BX115">
        <v>8</v>
      </c>
      <c r="BY115">
        <v>8</v>
      </c>
      <c r="BZ115">
        <v>529</v>
      </c>
    </row>
    <row r="116" spans="1:78" ht="16.5">
      <c r="A116" s="106" t="str">
        <f t="shared" si="19"/>
        <v>해성운수</v>
      </c>
      <c r="B116" s="107" t="str">
        <f t="shared" si="20"/>
        <v>장동훈</v>
      </c>
      <c r="C116" s="108" t="str">
        <f t="shared" si="21"/>
        <v>S</v>
      </c>
      <c r="D116" s="109">
        <f t="shared" si="22"/>
        <v>1.0011603009961025</v>
      </c>
      <c r="E116" s="110">
        <f t="shared" si="23"/>
        <v>7607</v>
      </c>
      <c r="F116" s="111" t="str">
        <f t="shared" si="24"/>
        <v>24</v>
      </c>
      <c r="G116" s="112" t="str">
        <f t="shared" si="25"/>
        <v>70바3876</v>
      </c>
      <c r="H116" s="113">
        <f t="shared" si="26"/>
        <v>4</v>
      </c>
      <c r="I116" s="114">
        <f t="shared" si="27"/>
        <v>2113.587</v>
      </c>
      <c r="J116" s="115">
        <f t="shared" si="28"/>
        <v>2.3305020260391439E-3</v>
      </c>
      <c r="K116" s="115">
        <f t="shared" si="29"/>
        <v>0.36294322264922368</v>
      </c>
      <c r="L116" s="115">
        <f t="shared" si="30"/>
        <v>0.1234867549809873</v>
      </c>
      <c r="M116" s="116">
        <f t="shared" si="31"/>
        <v>12.706</v>
      </c>
      <c r="N116" s="117">
        <f t="shared" si="32"/>
        <v>0.80431986002941913</v>
      </c>
      <c r="O116" s="117">
        <f t="shared" si="33"/>
        <v>25.643609655055599</v>
      </c>
      <c r="P116" s="222">
        <f t="shared" si="34"/>
        <v>3</v>
      </c>
      <c r="Q116" s="223">
        <f t="shared" si="35"/>
        <v>17</v>
      </c>
      <c r="R116" s="223">
        <f t="shared" si="36"/>
        <v>542</v>
      </c>
      <c r="T116">
        <v>534</v>
      </c>
      <c r="U116">
        <v>7607</v>
      </c>
      <c r="V116" t="s">
        <v>314</v>
      </c>
      <c r="W116">
        <v>2113.587</v>
      </c>
      <c r="X116">
        <v>910.84500000000003</v>
      </c>
      <c r="Y116">
        <v>2.3199999999999998</v>
      </c>
      <c r="Z116">
        <v>12.706</v>
      </c>
      <c r="AA116">
        <v>119.656622</v>
      </c>
      <c r="AB116">
        <v>0.27886</v>
      </c>
      <c r="AC116">
        <v>43.428559999999997</v>
      </c>
      <c r="AD116" s="1">
        <v>261</v>
      </c>
      <c r="AE116">
        <v>17</v>
      </c>
      <c r="AF116">
        <v>542</v>
      </c>
      <c r="AG116">
        <v>85</v>
      </c>
      <c r="AH116">
        <v>17.663768999999998</v>
      </c>
      <c r="AI116">
        <v>771.1</v>
      </c>
      <c r="AJ116">
        <v>7.4</v>
      </c>
      <c r="AK116">
        <v>3</v>
      </c>
      <c r="AL116">
        <v>707</v>
      </c>
      <c r="AM116">
        <v>1.0011603009961025</v>
      </c>
      <c r="AN116" t="s">
        <v>71</v>
      </c>
      <c r="AO116">
        <v>1629.539</v>
      </c>
      <c r="AP116" t="s">
        <v>771</v>
      </c>
      <c r="AQ116" t="s">
        <v>118</v>
      </c>
      <c r="AR116" t="s">
        <v>119</v>
      </c>
      <c r="AS116" t="s">
        <v>118</v>
      </c>
      <c r="AT116" t="s">
        <v>119</v>
      </c>
      <c r="AU116" t="s">
        <v>561</v>
      </c>
      <c r="AV116" t="s">
        <v>314</v>
      </c>
      <c r="AW116" t="s">
        <v>71</v>
      </c>
      <c r="AX116">
        <v>7607</v>
      </c>
      <c r="AY116" t="s">
        <v>461</v>
      </c>
      <c r="AZ116">
        <v>21</v>
      </c>
      <c r="BA116" t="s">
        <v>772</v>
      </c>
      <c r="BB116">
        <v>4</v>
      </c>
      <c r="BC116">
        <v>1</v>
      </c>
      <c r="BE116" t="s">
        <v>71</v>
      </c>
      <c r="BF116">
        <v>0</v>
      </c>
      <c r="BG116" s="5" t="s">
        <v>337</v>
      </c>
      <c r="BI116" t="s">
        <v>118</v>
      </c>
      <c r="BJ116" t="s">
        <v>314</v>
      </c>
      <c r="BK116" t="s">
        <v>71</v>
      </c>
      <c r="BL116">
        <v>1.0011603009961025</v>
      </c>
      <c r="BM116">
        <v>7607</v>
      </c>
      <c r="BN116" t="s">
        <v>119</v>
      </c>
      <c r="BO116" t="s">
        <v>561</v>
      </c>
      <c r="BP116">
        <v>4</v>
      </c>
      <c r="BQ116">
        <v>2113.587</v>
      </c>
      <c r="BR116">
        <v>2.3305020260391439E-3</v>
      </c>
      <c r="BS116">
        <v>0.36294322264922368</v>
      </c>
      <c r="BT116">
        <v>0.1234867549809873</v>
      </c>
      <c r="BU116">
        <v>12.706</v>
      </c>
      <c r="BV116">
        <v>0.80431986002941913</v>
      </c>
      <c r="BW116">
        <v>25.643609655055599</v>
      </c>
      <c r="BX116">
        <v>3</v>
      </c>
      <c r="BY116">
        <v>17</v>
      </c>
      <c r="BZ116">
        <v>542</v>
      </c>
    </row>
    <row r="117" spans="1:78" ht="16.5">
      <c r="A117" s="123" t="str">
        <f t="shared" si="19"/>
        <v>해성운수</v>
      </c>
      <c r="B117" s="124" t="str">
        <f t="shared" si="20"/>
        <v>장상욱</v>
      </c>
      <c r="C117" s="125" t="str">
        <f t="shared" si="21"/>
        <v>F</v>
      </c>
      <c r="D117" s="126">
        <f t="shared" si="22"/>
        <v>0.72602987042535072</v>
      </c>
      <c r="E117" s="127">
        <f t="shared" si="23"/>
        <v>1934</v>
      </c>
      <c r="F117" s="128" t="str">
        <f t="shared" si="24"/>
        <v>579</v>
      </c>
      <c r="G117" s="129" t="str">
        <f t="shared" si="25"/>
        <v>71바5776</v>
      </c>
      <c r="H117" s="130">
        <f t="shared" si="26"/>
        <v>6</v>
      </c>
      <c r="I117" s="131">
        <f t="shared" si="27"/>
        <v>4965.2060000000001</v>
      </c>
      <c r="J117" s="132">
        <f t="shared" si="28"/>
        <v>4.632017171585439E-3</v>
      </c>
      <c r="K117" s="132">
        <f t="shared" si="29"/>
        <v>0.5022510698047421</v>
      </c>
      <c r="L117" s="132">
        <f t="shared" si="30"/>
        <v>0.35507086715032565</v>
      </c>
      <c r="M117" s="133">
        <f t="shared" si="31"/>
        <v>10.837999999999999</v>
      </c>
      <c r="N117" s="134">
        <f t="shared" si="32"/>
        <v>6.4649885624080854</v>
      </c>
      <c r="O117" s="134">
        <f t="shared" si="33"/>
        <v>4.4106931313625255</v>
      </c>
      <c r="P117" s="220">
        <f t="shared" si="34"/>
        <v>170</v>
      </c>
      <c r="Q117" s="221">
        <f t="shared" si="35"/>
        <v>321</v>
      </c>
      <c r="R117" s="221">
        <f t="shared" si="36"/>
        <v>219</v>
      </c>
      <c r="T117">
        <v>534</v>
      </c>
      <c r="U117">
        <v>1934</v>
      </c>
      <c r="V117" t="s">
        <v>538</v>
      </c>
      <c r="W117">
        <v>4965.2060000000001</v>
      </c>
      <c r="X117">
        <v>1586.075</v>
      </c>
      <c r="Y117">
        <v>3.13</v>
      </c>
      <c r="Z117">
        <v>10.837999999999999</v>
      </c>
      <c r="AA117">
        <v>494.319411</v>
      </c>
      <c r="AB117">
        <v>2.2896960000000002</v>
      </c>
      <c r="AC117">
        <v>248.27245300000001</v>
      </c>
      <c r="AD117" s="1">
        <v>1763</v>
      </c>
      <c r="AE117">
        <v>321</v>
      </c>
      <c r="AF117">
        <v>219</v>
      </c>
      <c r="AG117">
        <v>93</v>
      </c>
      <c r="AH117">
        <v>10.044529000000001</v>
      </c>
      <c r="AI117">
        <v>955.1</v>
      </c>
      <c r="AJ117">
        <v>5.4</v>
      </c>
      <c r="AK117">
        <v>170</v>
      </c>
      <c r="AL117">
        <v>131664</v>
      </c>
      <c r="AM117">
        <v>0.72602987042535072</v>
      </c>
      <c r="AN117" t="s">
        <v>70</v>
      </c>
      <c r="AO117">
        <v>3807.6060000000002</v>
      </c>
      <c r="AP117" t="s">
        <v>773</v>
      </c>
      <c r="AQ117" t="s">
        <v>118</v>
      </c>
      <c r="AR117" t="s">
        <v>127</v>
      </c>
      <c r="AS117" t="s">
        <v>118</v>
      </c>
      <c r="AT117" t="s">
        <v>127</v>
      </c>
      <c r="AU117" t="s">
        <v>516</v>
      </c>
      <c r="AV117" t="s">
        <v>538</v>
      </c>
      <c r="AW117" t="s">
        <v>70</v>
      </c>
      <c r="AX117">
        <v>1934</v>
      </c>
      <c r="AY117" t="s">
        <v>466</v>
      </c>
      <c r="AZ117">
        <v>7</v>
      </c>
      <c r="BA117" t="s">
        <v>508</v>
      </c>
      <c r="BB117">
        <v>6</v>
      </c>
      <c r="BC117">
        <v>1</v>
      </c>
      <c r="BE117" t="s">
        <v>70</v>
      </c>
      <c r="BF117">
        <v>0</v>
      </c>
      <c r="BG117" t="s">
        <v>337</v>
      </c>
      <c r="BI117" t="s">
        <v>118</v>
      </c>
      <c r="BJ117" t="s">
        <v>538</v>
      </c>
      <c r="BK117" t="s">
        <v>70</v>
      </c>
      <c r="BL117">
        <v>0.72602987042535072</v>
      </c>
      <c r="BM117">
        <v>1934</v>
      </c>
      <c r="BN117" t="s">
        <v>127</v>
      </c>
      <c r="BO117" t="s">
        <v>516</v>
      </c>
      <c r="BP117">
        <v>6</v>
      </c>
      <c r="BQ117">
        <v>4965.2060000000001</v>
      </c>
      <c r="BR117">
        <v>4.632017171585439E-3</v>
      </c>
      <c r="BS117">
        <v>0.5022510698047421</v>
      </c>
      <c r="BT117">
        <v>0.35507086715032565</v>
      </c>
      <c r="BU117">
        <v>10.837999999999999</v>
      </c>
      <c r="BV117">
        <v>6.4649885624080854</v>
      </c>
      <c r="BW117">
        <v>4.4106931313625255</v>
      </c>
      <c r="BX117">
        <v>170</v>
      </c>
      <c r="BY117">
        <v>321</v>
      </c>
      <c r="BZ117">
        <v>219</v>
      </c>
    </row>
    <row r="118" spans="1:78" ht="16.5">
      <c r="A118" s="106" t="str">
        <f t="shared" si="19"/>
        <v>해성운수</v>
      </c>
      <c r="B118" s="107" t="str">
        <f t="shared" si="20"/>
        <v>장준호</v>
      </c>
      <c r="C118" s="108" t="str">
        <f t="shared" si="21"/>
        <v>D</v>
      </c>
      <c r="D118" s="109">
        <f t="shared" si="22"/>
        <v>0.82913043478260873</v>
      </c>
      <c r="E118" s="110">
        <f t="shared" si="23"/>
        <v>3904</v>
      </c>
      <c r="F118" s="111" t="str">
        <f t="shared" si="24"/>
        <v>593</v>
      </c>
      <c r="G118" s="112" t="str">
        <f t="shared" si="25"/>
        <v>71바5794</v>
      </c>
      <c r="H118" s="113">
        <f t="shared" si="26"/>
        <v>1</v>
      </c>
      <c r="I118" s="114">
        <f t="shared" si="27"/>
        <v>1396.771</v>
      </c>
      <c r="J118" s="115">
        <f t="shared" si="28"/>
        <v>3.9929841208255802E-3</v>
      </c>
      <c r="K118" s="115">
        <f t="shared" si="29"/>
        <v>0.45948875417465662</v>
      </c>
      <c r="L118" s="115">
        <f t="shared" si="30"/>
        <v>0.16323362956418769</v>
      </c>
      <c r="M118" s="116">
        <f t="shared" si="31"/>
        <v>10.715999999999999</v>
      </c>
      <c r="N118" s="117">
        <f t="shared" si="32"/>
        <v>0.78753066895002832</v>
      </c>
      <c r="O118" s="117">
        <f t="shared" si="33"/>
        <v>3.5080911616864898</v>
      </c>
      <c r="P118" s="222">
        <f t="shared" si="34"/>
        <v>55</v>
      </c>
      <c r="Q118" s="223">
        <f t="shared" si="35"/>
        <v>11</v>
      </c>
      <c r="R118" s="223">
        <f t="shared" si="36"/>
        <v>49</v>
      </c>
      <c r="T118">
        <v>534</v>
      </c>
      <c r="U118">
        <v>3904</v>
      </c>
      <c r="V118" t="s">
        <v>539</v>
      </c>
      <c r="W118">
        <v>1396.771</v>
      </c>
      <c r="X118">
        <v>732.42700000000002</v>
      </c>
      <c r="Y118">
        <v>1.907</v>
      </c>
      <c r="Z118">
        <v>10.715999999999999</v>
      </c>
      <c r="AA118">
        <v>127.153273</v>
      </c>
      <c r="AB118">
        <v>0.50772099999999998</v>
      </c>
      <c r="AC118">
        <v>58.425499000000002</v>
      </c>
      <c r="AD118" s="1">
        <v>228</v>
      </c>
      <c r="AE118">
        <v>11</v>
      </c>
      <c r="AF118">
        <v>49</v>
      </c>
      <c r="AG118">
        <v>64</v>
      </c>
      <c r="AH118">
        <v>10.984939000000001</v>
      </c>
      <c r="AI118">
        <v>0.8</v>
      </c>
      <c r="AJ118">
        <v>0</v>
      </c>
      <c r="AK118">
        <v>55</v>
      </c>
      <c r="AL118">
        <v>11540</v>
      </c>
      <c r="AM118">
        <v>0.82913043478260873</v>
      </c>
      <c r="AN118" t="s">
        <v>67</v>
      </c>
      <c r="AO118">
        <v>1396.771</v>
      </c>
      <c r="AP118" t="s">
        <v>774</v>
      </c>
      <c r="AQ118" t="s">
        <v>118</v>
      </c>
      <c r="AR118" t="s">
        <v>128</v>
      </c>
      <c r="AS118" t="s">
        <v>118</v>
      </c>
      <c r="AT118" t="s">
        <v>128</v>
      </c>
      <c r="AU118" t="s">
        <v>246</v>
      </c>
      <c r="AV118" t="s">
        <v>539</v>
      </c>
      <c r="AW118" t="s">
        <v>67</v>
      </c>
      <c r="AX118">
        <v>3904</v>
      </c>
      <c r="AY118" t="s">
        <v>474</v>
      </c>
      <c r="AZ118">
        <v>2</v>
      </c>
      <c r="BA118" t="s">
        <v>433</v>
      </c>
      <c r="BB118">
        <v>1</v>
      </c>
      <c r="BC118">
        <v>1</v>
      </c>
      <c r="BE118" t="s">
        <v>70</v>
      </c>
      <c r="BF118">
        <v>1</v>
      </c>
      <c r="BG118" t="s">
        <v>371</v>
      </c>
      <c r="BI118" t="s">
        <v>118</v>
      </c>
      <c r="BJ118" t="s">
        <v>539</v>
      </c>
      <c r="BK118" t="s">
        <v>67</v>
      </c>
      <c r="BL118">
        <v>0.82913043478260873</v>
      </c>
      <c r="BM118">
        <v>3904</v>
      </c>
      <c r="BN118" t="s">
        <v>128</v>
      </c>
      <c r="BO118" t="s">
        <v>246</v>
      </c>
      <c r="BP118">
        <v>1</v>
      </c>
      <c r="BQ118">
        <v>1396.771</v>
      </c>
      <c r="BR118">
        <v>3.9929841208255802E-3</v>
      </c>
      <c r="BS118">
        <v>0.45948875417465662</v>
      </c>
      <c r="BT118">
        <v>0.16323362956418769</v>
      </c>
      <c r="BU118">
        <v>10.715999999999999</v>
      </c>
      <c r="BV118">
        <v>0.78753066895002832</v>
      </c>
      <c r="BW118">
        <v>3.5080911616864898</v>
      </c>
      <c r="BX118">
        <v>55</v>
      </c>
      <c r="BY118">
        <v>11</v>
      </c>
      <c r="BZ118">
        <v>49</v>
      </c>
    </row>
    <row r="119" spans="1:78" ht="16.5">
      <c r="A119" s="123" t="str">
        <f t="shared" si="19"/>
        <v>해성운수</v>
      </c>
      <c r="B119" s="124" t="str">
        <f t="shared" si="20"/>
        <v>전만동</v>
      </c>
      <c r="C119" s="125" t="str">
        <f t="shared" si="21"/>
        <v>S</v>
      </c>
      <c r="D119" s="126">
        <f t="shared" si="22"/>
        <v>1.0292954302427895</v>
      </c>
      <c r="E119" s="127">
        <f t="shared" si="23"/>
        <v>2120</v>
      </c>
      <c r="F119" s="128" t="str">
        <f t="shared" si="24"/>
        <v>579</v>
      </c>
      <c r="G119" s="129" t="str">
        <f t="shared" si="25"/>
        <v>71바5799</v>
      </c>
      <c r="H119" s="130">
        <f t="shared" si="26"/>
        <v>2</v>
      </c>
      <c r="I119" s="131">
        <f t="shared" si="27"/>
        <v>1276.567</v>
      </c>
      <c r="J119" s="132">
        <f t="shared" si="28"/>
        <v>3.1986492303992864E-2</v>
      </c>
      <c r="K119" s="132">
        <f t="shared" si="29"/>
        <v>0.39970060435120225</v>
      </c>
      <c r="L119" s="132">
        <f t="shared" si="30"/>
        <v>0.54834568025023367</v>
      </c>
      <c r="M119" s="133">
        <f t="shared" si="31"/>
        <v>1.069</v>
      </c>
      <c r="N119" s="134">
        <f t="shared" si="32"/>
        <v>0.39167548589302403</v>
      </c>
      <c r="O119" s="134">
        <f t="shared" si="33"/>
        <v>0.47001058307162885</v>
      </c>
      <c r="P119" s="220">
        <f t="shared" si="34"/>
        <v>26</v>
      </c>
      <c r="Q119" s="221">
        <f t="shared" si="35"/>
        <v>5</v>
      </c>
      <c r="R119" s="221">
        <f t="shared" si="36"/>
        <v>6</v>
      </c>
      <c r="T119">
        <v>534</v>
      </c>
      <c r="U119">
        <v>2120</v>
      </c>
      <c r="V119" t="s">
        <v>540</v>
      </c>
      <c r="W119">
        <v>1276.567</v>
      </c>
      <c r="X119">
        <v>218.036</v>
      </c>
      <c r="Y119">
        <v>5.8550000000000004</v>
      </c>
      <c r="Z119">
        <v>1.069</v>
      </c>
      <c r="AA119">
        <v>124.642426</v>
      </c>
      <c r="AB119">
        <v>3.9868739999999998</v>
      </c>
      <c r="AC119">
        <v>49.819653000000002</v>
      </c>
      <c r="AD119" s="1">
        <v>700</v>
      </c>
      <c r="AE119">
        <v>5</v>
      </c>
      <c r="AF119">
        <v>6</v>
      </c>
      <c r="AG119">
        <v>68</v>
      </c>
      <c r="AH119">
        <v>10.241833</v>
      </c>
      <c r="AI119">
        <v>32.4</v>
      </c>
      <c r="AJ119">
        <v>0</v>
      </c>
      <c r="AK119">
        <v>26</v>
      </c>
      <c r="AL119">
        <v>6553</v>
      </c>
      <c r="AM119">
        <v>1.0292954302427895</v>
      </c>
      <c r="AN119" t="s">
        <v>71</v>
      </c>
      <c r="AO119">
        <v>1177.327</v>
      </c>
      <c r="AP119" t="s">
        <v>775</v>
      </c>
      <c r="AQ119" t="s">
        <v>118</v>
      </c>
      <c r="AR119" t="s">
        <v>127</v>
      </c>
      <c r="AS119" t="s">
        <v>118</v>
      </c>
      <c r="AT119" t="s">
        <v>127</v>
      </c>
      <c r="AU119" t="s">
        <v>360</v>
      </c>
      <c r="AV119" t="s">
        <v>540</v>
      </c>
      <c r="AW119" t="s">
        <v>71</v>
      </c>
      <c r="AX119">
        <v>2120</v>
      </c>
      <c r="AY119" t="s">
        <v>476</v>
      </c>
      <c r="AZ119">
        <v>1</v>
      </c>
      <c r="BA119" t="s">
        <v>477</v>
      </c>
      <c r="BB119">
        <v>2</v>
      </c>
      <c r="BC119">
        <v>1</v>
      </c>
      <c r="BE119" t="s">
        <v>71</v>
      </c>
      <c r="BF119">
        <v>0</v>
      </c>
      <c r="BG119" t="s">
        <v>337</v>
      </c>
      <c r="BI119" t="s">
        <v>118</v>
      </c>
      <c r="BJ119" t="s">
        <v>540</v>
      </c>
      <c r="BK119" t="s">
        <v>71</v>
      </c>
      <c r="BL119">
        <v>1.0292954302427895</v>
      </c>
      <c r="BM119">
        <v>2120</v>
      </c>
      <c r="BN119" t="s">
        <v>127</v>
      </c>
      <c r="BO119" t="s">
        <v>360</v>
      </c>
      <c r="BP119">
        <v>2</v>
      </c>
      <c r="BQ119">
        <v>1276.567</v>
      </c>
      <c r="BR119">
        <v>3.1986492303992864E-2</v>
      </c>
      <c r="BS119">
        <v>0.39970060435120225</v>
      </c>
      <c r="BT119">
        <v>0.54834568025023367</v>
      </c>
      <c r="BU119">
        <v>1.069</v>
      </c>
      <c r="BV119">
        <v>0.39167548589302403</v>
      </c>
      <c r="BW119">
        <v>0.47001058307162885</v>
      </c>
      <c r="BX119">
        <v>26</v>
      </c>
      <c r="BY119">
        <v>5</v>
      </c>
      <c r="BZ119">
        <v>6</v>
      </c>
    </row>
    <row r="120" spans="1:78" ht="16.5">
      <c r="A120" s="106" t="str">
        <f t="shared" si="19"/>
        <v>해성운수</v>
      </c>
      <c r="B120" s="107" t="str">
        <f t="shared" si="20"/>
        <v>전병준</v>
      </c>
      <c r="C120" s="108" t="str">
        <f t="shared" si="21"/>
        <v>B</v>
      </c>
      <c r="D120" s="109">
        <f t="shared" si="22"/>
        <v>0.91499999999999992</v>
      </c>
      <c r="E120" s="110">
        <f t="shared" si="23"/>
        <v>4168</v>
      </c>
      <c r="F120" s="111" t="str">
        <f t="shared" si="24"/>
        <v>순환51</v>
      </c>
      <c r="G120" s="112" t="str">
        <f t="shared" si="25"/>
        <v>71바5769</v>
      </c>
      <c r="H120" s="113">
        <f t="shared" si="26"/>
        <v>1</v>
      </c>
      <c r="I120" s="114">
        <f t="shared" si="27"/>
        <v>945.27200000000005</v>
      </c>
      <c r="J120" s="115">
        <f t="shared" si="28"/>
        <v>3.0341448686887297E-2</v>
      </c>
      <c r="K120" s="115">
        <f t="shared" si="29"/>
        <v>0.35956347732427407</v>
      </c>
      <c r="L120" s="115">
        <f t="shared" si="30"/>
        <v>0.18724769166969929</v>
      </c>
      <c r="M120" s="116">
        <f t="shared" si="31"/>
        <v>7.9960000000000004</v>
      </c>
      <c r="N120" s="117">
        <f t="shared" si="32"/>
        <v>0</v>
      </c>
      <c r="O120" s="117">
        <f t="shared" si="33"/>
        <v>2.6447414077641143</v>
      </c>
      <c r="P120" s="222">
        <f t="shared" si="34"/>
        <v>1</v>
      </c>
      <c r="Q120" s="223">
        <f t="shared" si="35"/>
        <v>0</v>
      </c>
      <c r="R120" s="223">
        <f t="shared" si="36"/>
        <v>25</v>
      </c>
      <c r="T120">
        <v>534</v>
      </c>
      <c r="U120">
        <v>4168</v>
      </c>
      <c r="V120" t="s">
        <v>541</v>
      </c>
      <c r="W120">
        <v>945.27200000000005</v>
      </c>
      <c r="X120">
        <v>397.42200000000003</v>
      </c>
      <c r="Y120">
        <v>2.379</v>
      </c>
      <c r="Z120">
        <v>7.9960000000000004</v>
      </c>
      <c r="AA120">
        <v>76.881596000000002</v>
      </c>
      <c r="AB120">
        <v>2.3326989999999999</v>
      </c>
      <c r="AC120">
        <v>27.643813999999999</v>
      </c>
      <c r="AD120" s="1">
        <v>177</v>
      </c>
      <c r="AE120">
        <v>0</v>
      </c>
      <c r="AF120">
        <v>25</v>
      </c>
      <c r="AG120">
        <v>66</v>
      </c>
      <c r="AH120">
        <v>12.295166</v>
      </c>
      <c r="AI120">
        <v>14.1</v>
      </c>
      <c r="AJ120">
        <v>0</v>
      </c>
      <c r="AK120">
        <v>1</v>
      </c>
      <c r="AL120">
        <v>11</v>
      </c>
      <c r="AM120">
        <v>0.91499999999999992</v>
      </c>
      <c r="AN120" t="s">
        <v>68</v>
      </c>
      <c r="AO120">
        <v>945.27200000000005</v>
      </c>
      <c r="AP120" t="s">
        <v>776</v>
      </c>
      <c r="AQ120" t="s">
        <v>118</v>
      </c>
      <c r="AR120" t="s">
        <v>510</v>
      </c>
      <c r="AS120" t="s">
        <v>118</v>
      </c>
      <c r="AT120" t="s">
        <v>510</v>
      </c>
      <c r="AU120" t="s">
        <v>519</v>
      </c>
      <c r="AV120" t="s">
        <v>541</v>
      </c>
      <c r="AW120" t="s">
        <v>68</v>
      </c>
      <c r="AX120">
        <v>4168</v>
      </c>
      <c r="AY120" t="s">
        <v>542</v>
      </c>
      <c r="AZ120">
        <v>1</v>
      </c>
      <c r="BA120" t="s">
        <v>521</v>
      </c>
      <c r="BB120">
        <v>1</v>
      </c>
      <c r="BC120">
        <v>1</v>
      </c>
      <c r="BE120" t="s">
        <v>68</v>
      </c>
      <c r="BF120">
        <v>0</v>
      </c>
      <c r="BG120" t="s">
        <v>337</v>
      </c>
      <c r="BI120" t="s">
        <v>118</v>
      </c>
      <c r="BJ120" t="s">
        <v>541</v>
      </c>
      <c r="BK120" t="s">
        <v>68</v>
      </c>
      <c r="BL120">
        <v>0.91499999999999992</v>
      </c>
      <c r="BM120">
        <v>4168</v>
      </c>
      <c r="BN120" t="s">
        <v>510</v>
      </c>
      <c r="BO120" t="s">
        <v>519</v>
      </c>
      <c r="BP120">
        <v>1</v>
      </c>
      <c r="BQ120">
        <v>945.27200000000005</v>
      </c>
      <c r="BR120">
        <v>3.0341448686887297E-2</v>
      </c>
      <c r="BS120">
        <v>0.35956347732427407</v>
      </c>
      <c r="BT120">
        <v>0.18724769166969929</v>
      </c>
      <c r="BU120">
        <v>7.9960000000000004</v>
      </c>
      <c r="BV120">
        <v>0</v>
      </c>
      <c r="BW120">
        <v>2.6447414077641143</v>
      </c>
      <c r="BX120">
        <v>1</v>
      </c>
      <c r="BY120">
        <v>0</v>
      </c>
      <c r="BZ120">
        <v>25</v>
      </c>
    </row>
    <row r="121" spans="1:78" ht="16.5">
      <c r="A121" s="123" t="str">
        <f t="shared" si="19"/>
        <v>해성운수</v>
      </c>
      <c r="B121" s="124" t="str">
        <f t="shared" si="20"/>
        <v>정영화</v>
      </c>
      <c r="C121" s="125" t="str">
        <f t="shared" si="21"/>
        <v>F</v>
      </c>
      <c r="D121" s="126">
        <f t="shared" si="22"/>
        <v>0.78743176019469341</v>
      </c>
      <c r="E121" s="127">
        <f t="shared" si="23"/>
        <v>3498</v>
      </c>
      <c r="F121" s="128" t="str">
        <f t="shared" si="24"/>
        <v>593</v>
      </c>
      <c r="G121" s="129" t="str">
        <f t="shared" si="25"/>
        <v>71바5782</v>
      </c>
      <c r="H121" s="130">
        <f t="shared" si="26"/>
        <v>6</v>
      </c>
      <c r="I121" s="131">
        <f t="shared" si="27"/>
        <v>930.17900000000009</v>
      </c>
      <c r="J121" s="132">
        <f t="shared" si="28"/>
        <v>1.628102616624227E-2</v>
      </c>
      <c r="K121" s="132">
        <f t="shared" si="29"/>
        <v>0.44054228000580586</v>
      </c>
      <c r="L121" s="132">
        <f t="shared" si="30"/>
        <v>0.21393731744105166</v>
      </c>
      <c r="M121" s="133">
        <f t="shared" si="31"/>
        <v>11.15</v>
      </c>
      <c r="N121" s="134">
        <f t="shared" si="32"/>
        <v>0</v>
      </c>
      <c r="O121" s="134">
        <f t="shared" si="33"/>
        <v>10.213088018542667</v>
      </c>
      <c r="P121" s="220">
        <f t="shared" si="34"/>
        <v>25</v>
      </c>
      <c r="Q121" s="221">
        <f t="shared" si="35"/>
        <v>0</v>
      </c>
      <c r="R121" s="221">
        <f t="shared" si="36"/>
        <v>95</v>
      </c>
      <c r="T121">
        <v>534</v>
      </c>
      <c r="U121">
        <v>3498</v>
      </c>
      <c r="V121" t="s">
        <v>417</v>
      </c>
      <c r="W121">
        <v>930.17899999999997</v>
      </c>
      <c r="X121">
        <v>514.35900000000004</v>
      </c>
      <c r="Y121">
        <v>1.8080000000000001</v>
      </c>
      <c r="Z121">
        <v>11.15</v>
      </c>
      <c r="AA121">
        <v>86.567454999999995</v>
      </c>
      <c r="AB121">
        <v>1.4094070000000001</v>
      </c>
      <c r="AC121">
        <v>38.136623999999998</v>
      </c>
      <c r="AD121" s="1">
        <v>199</v>
      </c>
      <c r="AE121">
        <v>0</v>
      </c>
      <c r="AF121">
        <v>95</v>
      </c>
      <c r="AG121">
        <v>61</v>
      </c>
      <c r="AH121">
        <v>10.745134999999999</v>
      </c>
      <c r="AI121">
        <v>0</v>
      </c>
      <c r="AJ121">
        <v>0</v>
      </c>
      <c r="AK121">
        <v>25</v>
      </c>
      <c r="AL121">
        <v>4245</v>
      </c>
      <c r="AM121">
        <v>0.78743176019469341</v>
      </c>
      <c r="AN121" t="s">
        <v>70</v>
      </c>
      <c r="AO121">
        <v>171.78100000000001</v>
      </c>
      <c r="AP121" t="s">
        <v>777</v>
      </c>
      <c r="AQ121" t="s">
        <v>118</v>
      </c>
      <c r="AR121" t="s">
        <v>128</v>
      </c>
      <c r="AS121" t="s">
        <v>118</v>
      </c>
      <c r="AT121" t="s">
        <v>128</v>
      </c>
      <c r="AU121" t="s">
        <v>244</v>
      </c>
      <c r="AV121" t="s">
        <v>417</v>
      </c>
      <c r="AW121" t="s">
        <v>70</v>
      </c>
      <c r="AX121">
        <v>3498</v>
      </c>
      <c r="AY121" t="s">
        <v>449</v>
      </c>
      <c r="AZ121">
        <v>1</v>
      </c>
      <c r="BA121" t="s">
        <v>366</v>
      </c>
      <c r="BB121">
        <v>6</v>
      </c>
      <c r="BC121">
        <v>1</v>
      </c>
      <c r="BE121" t="s">
        <v>70</v>
      </c>
      <c r="BF121">
        <v>0</v>
      </c>
      <c r="BG121" t="s">
        <v>337</v>
      </c>
      <c r="BI121" t="s">
        <v>118</v>
      </c>
      <c r="BJ121" t="s">
        <v>417</v>
      </c>
      <c r="BK121" t="s">
        <v>70</v>
      </c>
      <c r="BL121">
        <v>0.78743176019469341</v>
      </c>
      <c r="BM121">
        <v>3498</v>
      </c>
      <c r="BN121" t="s">
        <v>128</v>
      </c>
      <c r="BO121" t="s">
        <v>244</v>
      </c>
      <c r="BP121">
        <v>6</v>
      </c>
      <c r="BQ121">
        <v>930.17900000000009</v>
      </c>
      <c r="BR121">
        <v>1.628102616624227E-2</v>
      </c>
      <c r="BS121">
        <v>0.44054228000580586</v>
      </c>
      <c r="BT121">
        <v>0.21393731744105168</v>
      </c>
      <c r="BU121">
        <v>11.15</v>
      </c>
      <c r="BV121">
        <v>0</v>
      </c>
      <c r="BW121">
        <v>10.213088018542667</v>
      </c>
      <c r="BX121">
        <v>25</v>
      </c>
      <c r="BY121">
        <v>0</v>
      </c>
      <c r="BZ121">
        <v>95</v>
      </c>
    </row>
    <row r="122" spans="1:78" ht="16.5">
      <c r="A122" s="106" t="str">
        <f t="shared" si="19"/>
        <v>해성운수</v>
      </c>
      <c r="B122" s="107" t="str">
        <f t="shared" si="20"/>
        <v>정형찬</v>
      </c>
      <c r="C122" s="108" t="str">
        <f t="shared" si="21"/>
        <v>D</v>
      </c>
      <c r="D122" s="109">
        <f t="shared" si="22"/>
        <v>0.81191837836450842</v>
      </c>
      <c r="E122" s="110">
        <f t="shared" si="23"/>
        <v>2138</v>
      </c>
      <c r="F122" s="111" t="str">
        <f t="shared" si="24"/>
        <v>514-1</v>
      </c>
      <c r="G122" s="112" t="str">
        <f t="shared" si="25"/>
        <v>71바5753</v>
      </c>
      <c r="H122" s="113">
        <f t="shared" si="26"/>
        <v>2</v>
      </c>
      <c r="I122" s="114">
        <f t="shared" si="27"/>
        <v>1480.9369999999999</v>
      </c>
      <c r="J122" s="115">
        <f t="shared" si="28"/>
        <v>1.4336863933793268E-2</v>
      </c>
      <c r="K122" s="115">
        <f t="shared" si="29"/>
        <v>0.38495160437732029</v>
      </c>
      <c r="L122" s="115">
        <f t="shared" si="30"/>
        <v>0.10803970729342302</v>
      </c>
      <c r="M122" s="116">
        <f t="shared" si="31"/>
        <v>6.65</v>
      </c>
      <c r="N122" s="117">
        <f t="shared" si="32"/>
        <v>0.13504963411677878</v>
      </c>
      <c r="O122" s="117">
        <f t="shared" si="33"/>
        <v>2.7009926823355754</v>
      </c>
      <c r="P122" s="222">
        <f t="shared" si="34"/>
        <v>46</v>
      </c>
      <c r="Q122" s="223">
        <f t="shared" si="35"/>
        <v>2</v>
      </c>
      <c r="R122" s="223">
        <f t="shared" si="36"/>
        <v>40</v>
      </c>
      <c r="T122">
        <v>534</v>
      </c>
      <c r="U122">
        <v>2138</v>
      </c>
      <c r="V122" t="s">
        <v>315</v>
      </c>
      <c r="W122">
        <v>1480.9369999999999</v>
      </c>
      <c r="X122">
        <v>655.298</v>
      </c>
      <c r="Y122">
        <v>2.2599999999999998</v>
      </c>
      <c r="Z122">
        <v>6.65</v>
      </c>
      <c r="AA122">
        <v>117.89496</v>
      </c>
      <c r="AB122">
        <v>1.6902440000000001</v>
      </c>
      <c r="AC122">
        <v>45.383853999999999</v>
      </c>
      <c r="AD122" s="1">
        <v>160</v>
      </c>
      <c r="AE122">
        <v>2</v>
      </c>
      <c r="AF122">
        <v>40</v>
      </c>
      <c r="AG122">
        <v>74</v>
      </c>
      <c r="AH122">
        <v>12.561495000000001</v>
      </c>
      <c r="AI122">
        <v>63.8</v>
      </c>
      <c r="AJ122">
        <v>0</v>
      </c>
      <c r="AK122">
        <v>46</v>
      </c>
      <c r="AL122">
        <v>14577</v>
      </c>
      <c r="AM122">
        <v>0.81191837836450842</v>
      </c>
      <c r="AN122" t="s">
        <v>67</v>
      </c>
      <c r="AO122">
        <v>1393.279</v>
      </c>
      <c r="AP122" t="s">
        <v>778</v>
      </c>
      <c r="AQ122" t="s">
        <v>118</v>
      </c>
      <c r="AR122" t="s">
        <v>120</v>
      </c>
      <c r="AS122" t="s">
        <v>118</v>
      </c>
      <c r="AT122" t="s">
        <v>120</v>
      </c>
      <c r="AU122" t="s">
        <v>213</v>
      </c>
      <c r="AV122" t="s">
        <v>315</v>
      </c>
      <c r="AW122" t="s">
        <v>67</v>
      </c>
      <c r="AX122">
        <v>2138</v>
      </c>
      <c r="AY122" t="s">
        <v>457</v>
      </c>
      <c r="AZ122">
        <v>4</v>
      </c>
      <c r="BA122" t="s">
        <v>427</v>
      </c>
      <c r="BB122">
        <v>2</v>
      </c>
      <c r="BC122">
        <v>1</v>
      </c>
      <c r="BE122" t="s">
        <v>67</v>
      </c>
      <c r="BF122">
        <v>0</v>
      </c>
      <c r="BG122" t="s">
        <v>337</v>
      </c>
      <c r="BI122" t="s">
        <v>118</v>
      </c>
      <c r="BJ122" t="s">
        <v>315</v>
      </c>
      <c r="BK122" t="s">
        <v>67</v>
      </c>
      <c r="BL122">
        <v>0.81191837836450842</v>
      </c>
      <c r="BM122">
        <v>2138</v>
      </c>
      <c r="BN122" t="s">
        <v>120</v>
      </c>
      <c r="BO122" t="s">
        <v>213</v>
      </c>
      <c r="BP122">
        <v>2</v>
      </c>
      <c r="BQ122">
        <v>1480.9369999999999</v>
      </c>
      <c r="BR122">
        <v>1.4336863933793268E-2</v>
      </c>
      <c r="BS122">
        <v>0.38495160437732029</v>
      </c>
      <c r="BT122">
        <v>0.10803970729342302</v>
      </c>
      <c r="BU122">
        <v>6.65</v>
      </c>
      <c r="BV122">
        <v>0.13504963411677878</v>
      </c>
      <c r="BW122">
        <v>2.7009926823355754</v>
      </c>
      <c r="BX122">
        <v>46</v>
      </c>
      <c r="BY122">
        <v>2</v>
      </c>
      <c r="BZ122">
        <v>40</v>
      </c>
    </row>
    <row r="123" spans="1:78" ht="16.5">
      <c r="A123" s="123" t="str">
        <f t="shared" si="19"/>
        <v>해성운수</v>
      </c>
      <c r="B123" s="124" t="str">
        <f t="shared" si="20"/>
        <v>정호근</v>
      </c>
      <c r="C123" s="125" t="str">
        <f t="shared" si="21"/>
        <v>D</v>
      </c>
      <c r="D123" s="126">
        <f t="shared" si="22"/>
        <v>0.83465652052810468</v>
      </c>
      <c r="E123" s="127">
        <f t="shared" si="23"/>
        <v>7578</v>
      </c>
      <c r="F123" s="128" t="str">
        <f t="shared" si="24"/>
        <v>557</v>
      </c>
      <c r="G123" s="129" t="str">
        <f t="shared" si="25"/>
        <v>70바3888</v>
      </c>
      <c r="H123" s="130">
        <f t="shared" si="26"/>
        <v>3</v>
      </c>
      <c r="I123" s="131">
        <f t="shared" si="27"/>
        <v>1236.693</v>
      </c>
      <c r="J123" s="132">
        <f t="shared" si="28"/>
        <v>3.7125292634992257E-2</v>
      </c>
      <c r="K123" s="132">
        <f t="shared" si="29"/>
        <v>0.56864584221071324</v>
      </c>
      <c r="L123" s="132">
        <f t="shared" si="30"/>
        <v>0.27007511160813558</v>
      </c>
      <c r="M123" s="133">
        <f t="shared" si="31"/>
        <v>12.419</v>
      </c>
      <c r="N123" s="134">
        <f t="shared" si="32"/>
        <v>0</v>
      </c>
      <c r="O123" s="134">
        <f t="shared" si="33"/>
        <v>0.97032974230467872</v>
      </c>
      <c r="P123" s="220">
        <f t="shared" si="34"/>
        <v>241</v>
      </c>
      <c r="Q123" s="221">
        <f t="shared" si="35"/>
        <v>0</v>
      </c>
      <c r="R123" s="221">
        <f t="shared" si="36"/>
        <v>12</v>
      </c>
      <c r="T123">
        <v>534</v>
      </c>
      <c r="U123">
        <v>7578</v>
      </c>
      <c r="V123" t="s">
        <v>316</v>
      </c>
      <c r="W123">
        <v>1236.693</v>
      </c>
      <c r="X123">
        <v>362.14400000000001</v>
      </c>
      <c r="Y123">
        <v>3.415</v>
      </c>
      <c r="Z123">
        <v>12.419</v>
      </c>
      <c r="AA123">
        <v>157.551647</v>
      </c>
      <c r="AB123">
        <v>5.849151</v>
      </c>
      <c r="AC123">
        <v>89.591088999999997</v>
      </c>
      <c r="AD123" s="1">
        <v>334</v>
      </c>
      <c r="AE123">
        <v>0</v>
      </c>
      <c r="AF123">
        <v>12</v>
      </c>
      <c r="AG123">
        <v>69</v>
      </c>
      <c r="AH123">
        <v>7.8494450000000002</v>
      </c>
      <c r="AI123">
        <v>17.399999999999999</v>
      </c>
      <c r="AJ123">
        <v>0</v>
      </c>
      <c r="AK123">
        <v>241</v>
      </c>
      <c r="AL123">
        <v>87041</v>
      </c>
      <c r="AM123">
        <v>0.83465652052810468</v>
      </c>
      <c r="AN123" t="s">
        <v>67</v>
      </c>
      <c r="AO123">
        <v>1068.817</v>
      </c>
      <c r="AP123" t="s">
        <v>779</v>
      </c>
      <c r="AQ123" t="s">
        <v>118</v>
      </c>
      <c r="AR123" t="s">
        <v>122</v>
      </c>
      <c r="AS123" t="s">
        <v>118</v>
      </c>
      <c r="AT123" t="s">
        <v>122</v>
      </c>
      <c r="AU123" t="s">
        <v>220</v>
      </c>
      <c r="AV123" t="s">
        <v>316</v>
      </c>
      <c r="AW123" t="s">
        <v>67</v>
      </c>
      <c r="AX123">
        <v>7578</v>
      </c>
      <c r="AY123" t="s">
        <v>472</v>
      </c>
      <c r="AZ123">
        <v>1</v>
      </c>
      <c r="BA123" t="s">
        <v>473</v>
      </c>
      <c r="BB123">
        <v>3</v>
      </c>
      <c r="BC123">
        <v>1</v>
      </c>
      <c r="BE123" t="s">
        <v>67</v>
      </c>
      <c r="BF123">
        <v>0</v>
      </c>
      <c r="BG123" t="s">
        <v>337</v>
      </c>
      <c r="BI123" t="s">
        <v>118</v>
      </c>
      <c r="BJ123" t="s">
        <v>316</v>
      </c>
      <c r="BK123" t="s">
        <v>67</v>
      </c>
      <c r="BL123">
        <v>0.83465652052810468</v>
      </c>
      <c r="BM123">
        <v>7578</v>
      </c>
      <c r="BN123" t="s">
        <v>122</v>
      </c>
      <c r="BO123" t="s">
        <v>220</v>
      </c>
      <c r="BP123">
        <v>3</v>
      </c>
      <c r="BQ123">
        <v>1236.693</v>
      </c>
      <c r="BR123">
        <v>3.7125292634992257E-2</v>
      </c>
      <c r="BS123">
        <v>0.56864584221071324</v>
      </c>
      <c r="BT123">
        <v>0.27007511160813558</v>
      </c>
      <c r="BU123">
        <v>12.419</v>
      </c>
      <c r="BV123">
        <v>0</v>
      </c>
      <c r="BW123">
        <v>0.97032974230467872</v>
      </c>
      <c r="BX123">
        <v>241</v>
      </c>
      <c r="BY123">
        <v>0</v>
      </c>
      <c r="BZ123">
        <v>12</v>
      </c>
    </row>
    <row r="124" spans="1:78" ht="16.5">
      <c r="A124" s="106" t="str">
        <f t="shared" si="19"/>
        <v>해성운수</v>
      </c>
      <c r="B124" s="107" t="str">
        <f t="shared" si="20"/>
        <v>조경진</v>
      </c>
      <c r="C124" s="108" t="str">
        <f t="shared" si="21"/>
        <v>C</v>
      </c>
      <c r="D124" s="109">
        <f t="shared" si="22"/>
        <v>0.86173913043478267</v>
      </c>
      <c r="E124" s="110">
        <f t="shared" si="23"/>
        <v>8865</v>
      </c>
      <c r="F124" s="111" t="str">
        <f t="shared" si="24"/>
        <v>593</v>
      </c>
      <c r="G124" s="112" t="str">
        <f t="shared" si="25"/>
        <v>70바3806</v>
      </c>
      <c r="H124" s="113">
        <f t="shared" si="26"/>
        <v>1</v>
      </c>
      <c r="I124" s="114">
        <f t="shared" si="27"/>
        <v>3810.8760000000002</v>
      </c>
      <c r="J124" s="115">
        <f t="shared" si="28"/>
        <v>1.5815610366179535E-2</v>
      </c>
      <c r="K124" s="115">
        <f t="shared" si="29"/>
        <v>0.5162110100985462</v>
      </c>
      <c r="L124" s="115">
        <f t="shared" si="30"/>
        <v>0.11073569436528503</v>
      </c>
      <c r="M124" s="116">
        <f t="shared" si="31"/>
        <v>7.3739999999999997</v>
      </c>
      <c r="N124" s="117">
        <f t="shared" si="32"/>
        <v>0.44609165976536624</v>
      </c>
      <c r="O124" s="117">
        <f t="shared" si="33"/>
        <v>4.4871572835222135</v>
      </c>
      <c r="P124" s="222">
        <f t="shared" si="34"/>
        <v>433</v>
      </c>
      <c r="Q124" s="223">
        <f t="shared" si="35"/>
        <v>17</v>
      </c>
      <c r="R124" s="223">
        <f t="shared" si="36"/>
        <v>171</v>
      </c>
      <c r="T124">
        <v>534</v>
      </c>
      <c r="U124">
        <v>8865</v>
      </c>
      <c r="V124" t="s">
        <v>543</v>
      </c>
      <c r="W124">
        <v>3810.8760000000002</v>
      </c>
      <c r="X124">
        <v>1923.04</v>
      </c>
      <c r="Y124">
        <v>1.982</v>
      </c>
      <c r="Z124">
        <v>7.3739999999999997</v>
      </c>
      <c r="AA124">
        <v>411.68717800000002</v>
      </c>
      <c r="AB124">
        <v>6.5110840000000003</v>
      </c>
      <c r="AC124">
        <v>212.51745399999999</v>
      </c>
      <c r="AD124" s="1">
        <v>422</v>
      </c>
      <c r="AE124">
        <v>17</v>
      </c>
      <c r="AF124">
        <v>171</v>
      </c>
      <c r="AG124">
        <v>67</v>
      </c>
      <c r="AH124">
        <v>9.2567269999999997</v>
      </c>
      <c r="AI124">
        <v>12.9</v>
      </c>
      <c r="AJ124">
        <v>0</v>
      </c>
      <c r="AK124">
        <v>433</v>
      </c>
      <c r="AL124">
        <v>151082</v>
      </c>
      <c r="AM124">
        <v>0.86173913043478267</v>
      </c>
      <c r="AN124" t="s">
        <v>69</v>
      </c>
      <c r="AO124">
        <v>3810.8760000000002</v>
      </c>
      <c r="AP124" t="s">
        <v>780</v>
      </c>
      <c r="AQ124" t="s">
        <v>118</v>
      </c>
      <c r="AR124" t="s">
        <v>128</v>
      </c>
      <c r="AS124" t="s">
        <v>118</v>
      </c>
      <c r="AT124" t="s">
        <v>128</v>
      </c>
      <c r="AU124" t="s">
        <v>363</v>
      </c>
      <c r="AV124" t="s">
        <v>543</v>
      </c>
      <c r="AW124" t="s">
        <v>69</v>
      </c>
      <c r="AX124">
        <v>8865</v>
      </c>
      <c r="AY124" t="s">
        <v>458</v>
      </c>
      <c r="AZ124">
        <v>2</v>
      </c>
      <c r="BA124" t="s">
        <v>407</v>
      </c>
      <c r="BB124">
        <v>1</v>
      </c>
      <c r="BC124">
        <v>1</v>
      </c>
      <c r="BE124" t="s">
        <v>69</v>
      </c>
      <c r="BF124">
        <v>0</v>
      </c>
      <c r="BG124" t="s">
        <v>337</v>
      </c>
      <c r="BI124" t="s">
        <v>118</v>
      </c>
      <c r="BJ124" t="s">
        <v>543</v>
      </c>
      <c r="BK124" t="s">
        <v>69</v>
      </c>
      <c r="BL124">
        <v>0.86173913043478267</v>
      </c>
      <c r="BM124">
        <v>8865</v>
      </c>
      <c r="BN124" t="s">
        <v>128</v>
      </c>
      <c r="BO124" t="s">
        <v>363</v>
      </c>
      <c r="BP124">
        <v>1</v>
      </c>
      <c r="BQ124">
        <v>3810.8760000000002</v>
      </c>
      <c r="BR124">
        <v>1.5815610366179535E-2</v>
      </c>
      <c r="BS124">
        <v>0.5162110100985462</v>
      </c>
      <c r="BT124">
        <v>0.11073569436528503</v>
      </c>
      <c r="BU124">
        <v>7.3739999999999997</v>
      </c>
      <c r="BV124">
        <v>0.44609165976536624</v>
      </c>
      <c r="BW124">
        <v>4.4871572835222135</v>
      </c>
      <c r="BX124">
        <v>433</v>
      </c>
      <c r="BY124">
        <v>17</v>
      </c>
      <c r="BZ124">
        <v>171</v>
      </c>
    </row>
    <row r="125" spans="1:78" ht="16.5">
      <c r="A125" s="123" t="str">
        <f t="shared" si="19"/>
        <v>해성운수</v>
      </c>
      <c r="B125" s="124" t="str">
        <f t="shared" si="20"/>
        <v>조경현</v>
      </c>
      <c r="C125" s="125" t="str">
        <f t="shared" si="21"/>
        <v>F</v>
      </c>
      <c r="D125" s="126">
        <f t="shared" si="22"/>
        <v>0.7805475103923406</v>
      </c>
      <c r="E125" s="127">
        <f t="shared" si="23"/>
        <v>4669</v>
      </c>
      <c r="F125" s="128" t="str">
        <f t="shared" si="24"/>
        <v>514-1</v>
      </c>
      <c r="G125" s="129" t="str">
        <f t="shared" si="25"/>
        <v>71바5788</v>
      </c>
      <c r="H125" s="130">
        <f t="shared" si="26"/>
        <v>2</v>
      </c>
      <c r="I125" s="131">
        <f t="shared" si="27"/>
        <v>1668.8790000000001</v>
      </c>
      <c r="J125" s="132">
        <f t="shared" si="28"/>
        <v>1.3046356782242146E-2</v>
      </c>
      <c r="K125" s="132">
        <f t="shared" si="29"/>
        <v>0.37610437372062838</v>
      </c>
      <c r="L125" s="132">
        <f t="shared" si="30"/>
        <v>0.18335661243265688</v>
      </c>
      <c r="M125" s="133">
        <f t="shared" si="31"/>
        <v>9.8160000000000007</v>
      </c>
      <c r="N125" s="134">
        <f t="shared" si="32"/>
        <v>0</v>
      </c>
      <c r="O125" s="134">
        <f t="shared" si="33"/>
        <v>2.5166593863305846</v>
      </c>
      <c r="P125" s="220">
        <f t="shared" si="34"/>
        <v>5</v>
      </c>
      <c r="Q125" s="221">
        <f t="shared" si="35"/>
        <v>0</v>
      </c>
      <c r="R125" s="221">
        <f t="shared" si="36"/>
        <v>42</v>
      </c>
      <c r="T125">
        <v>534</v>
      </c>
      <c r="U125">
        <v>4669</v>
      </c>
      <c r="V125" t="s">
        <v>439</v>
      </c>
      <c r="W125">
        <v>1668.8789999999999</v>
      </c>
      <c r="X125">
        <v>739.67399999999998</v>
      </c>
      <c r="Y125">
        <v>2.2559999999999998</v>
      </c>
      <c r="Z125">
        <v>9.8160000000000007</v>
      </c>
      <c r="AA125">
        <v>125.594373</v>
      </c>
      <c r="AB125">
        <v>1.638549</v>
      </c>
      <c r="AC125">
        <v>47.236592999999999</v>
      </c>
      <c r="AD125" s="1">
        <v>306</v>
      </c>
      <c r="AE125">
        <v>0</v>
      </c>
      <c r="AF125">
        <v>42</v>
      </c>
      <c r="AG125">
        <v>74</v>
      </c>
      <c r="AH125">
        <v>13.287848</v>
      </c>
      <c r="AI125">
        <v>59.5</v>
      </c>
      <c r="AJ125">
        <v>0</v>
      </c>
      <c r="AK125">
        <v>5</v>
      </c>
      <c r="AL125">
        <v>934</v>
      </c>
      <c r="AM125">
        <v>0.7805475103923406</v>
      </c>
      <c r="AN125" t="s">
        <v>70</v>
      </c>
      <c r="AO125">
        <v>1553.5930000000001</v>
      </c>
      <c r="AP125" t="s">
        <v>781</v>
      </c>
      <c r="AQ125" t="s">
        <v>118</v>
      </c>
      <c r="AR125" t="s">
        <v>120</v>
      </c>
      <c r="AS125" t="s">
        <v>118</v>
      </c>
      <c r="AT125" t="s">
        <v>120</v>
      </c>
      <c r="AU125" t="s">
        <v>339</v>
      </c>
      <c r="AV125" t="s">
        <v>439</v>
      </c>
      <c r="AW125" t="s">
        <v>70</v>
      </c>
      <c r="AX125">
        <v>4669</v>
      </c>
      <c r="AY125" t="s">
        <v>452</v>
      </c>
      <c r="AZ125">
        <v>1</v>
      </c>
      <c r="BA125" t="s">
        <v>347</v>
      </c>
      <c r="BB125">
        <v>2</v>
      </c>
      <c r="BC125">
        <v>1</v>
      </c>
      <c r="BE125" t="s">
        <v>70</v>
      </c>
      <c r="BF125">
        <v>0</v>
      </c>
      <c r="BG125" t="s">
        <v>337</v>
      </c>
      <c r="BI125" t="s">
        <v>118</v>
      </c>
      <c r="BJ125" t="s">
        <v>439</v>
      </c>
      <c r="BK125" t="s">
        <v>70</v>
      </c>
      <c r="BL125">
        <v>0.7805475103923406</v>
      </c>
      <c r="BM125">
        <v>4669</v>
      </c>
      <c r="BN125" t="s">
        <v>120</v>
      </c>
      <c r="BO125" t="s">
        <v>339</v>
      </c>
      <c r="BP125">
        <v>2</v>
      </c>
      <c r="BQ125">
        <v>1668.8790000000001</v>
      </c>
      <c r="BR125">
        <v>1.3046356782242146E-2</v>
      </c>
      <c r="BS125">
        <v>0.37610437372062838</v>
      </c>
      <c r="BT125">
        <v>0.18335661243265691</v>
      </c>
      <c r="BU125">
        <v>9.8160000000000007</v>
      </c>
      <c r="BV125">
        <v>0</v>
      </c>
      <c r="BW125">
        <v>2.5166593863305846</v>
      </c>
      <c r="BX125">
        <v>5</v>
      </c>
      <c r="BY125">
        <v>0</v>
      </c>
      <c r="BZ125">
        <v>42</v>
      </c>
    </row>
    <row r="126" spans="1:78" ht="16.5">
      <c r="A126" s="106" t="str">
        <f t="shared" si="19"/>
        <v>해성운수</v>
      </c>
      <c r="B126" s="107" t="str">
        <f t="shared" si="20"/>
        <v>조규선</v>
      </c>
      <c r="C126" s="108" t="str">
        <f t="shared" si="21"/>
        <v>S</v>
      </c>
      <c r="D126" s="109">
        <f t="shared" si="22"/>
        <v>1.0461119701934725</v>
      </c>
      <c r="E126" s="110">
        <f t="shared" si="23"/>
        <v>6546</v>
      </c>
      <c r="F126" s="111" t="str">
        <f t="shared" si="24"/>
        <v>24</v>
      </c>
      <c r="G126" s="112" t="str">
        <f t="shared" si="25"/>
        <v>70바3880</v>
      </c>
      <c r="H126" s="113">
        <f t="shared" si="26"/>
        <v>2</v>
      </c>
      <c r="I126" s="114">
        <f t="shared" si="27"/>
        <v>1405.9209999999998</v>
      </c>
      <c r="J126" s="115">
        <f t="shared" si="28"/>
        <v>2.7348459277480265E-3</v>
      </c>
      <c r="K126" s="115">
        <f t="shared" si="29"/>
        <v>0.35939361446001311</v>
      </c>
      <c r="L126" s="115">
        <f t="shared" si="30"/>
        <v>0.24325691130582733</v>
      </c>
      <c r="M126" s="116">
        <f t="shared" si="31"/>
        <v>13.577</v>
      </c>
      <c r="N126" s="117">
        <f t="shared" si="32"/>
        <v>0.35563875921904581</v>
      </c>
      <c r="O126" s="117">
        <f t="shared" si="33"/>
        <v>8.962096732319953</v>
      </c>
      <c r="P126" s="222">
        <f t="shared" si="34"/>
        <v>2</v>
      </c>
      <c r="Q126" s="223">
        <f t="shared" si="35"/>
        <v>5</v>
      </c>
      <c r="R126" s="223">
        <f t="shared" si="36"/>
        <v>126</v>
      </c>
      <c r="T126">
        <v>534</v>
      </c>
      <c r="U126">
        <v>6546</v>
      </c>
      <c r="V126" t="s">
        <v>317</v>
      </c>
      <c r="W126">
        <v>1405.921</v>
      </c>
      <c r="X126">
        <v>561.03499999999997</v>
      </c>
      <c r="Y126">
        <v>2.5059999999999998</v>
      </c>
      <c r="Z126">
        <v>13.577</v>
      </c>
      <c r="AA126">
        <v>80.844408000000001</v>
      </c>
      <c r="AB126">
        <v>0.22109699999999999</v>
      </c>
      <c r="AC126">
        <v>29.054963999999998</v>
      </c>
      <c r="AD126" s="1">
        <v>342</v>
      </c>
      <c r="AE126">
        <v>5</v>
      </c>
      <c r="AF126">
        <v>126</v>
      </c>
      <c r="AG126">
        <v>80</v>
      </c>
      <c r="AH126">
        <v>17.390453999999998</v>
      </c>
      <c r="AI126">
        <v>521.79999999999995</v>
      </c>
      <c r="AJ126">
        <v>0</v>
      </c>
      <c r="AK126">
        <v>2</v>
      </c>
      <c r="AL126">
        <v>419</v>
      </c>
      <c r="AM126">
        <v>1.0461119701934725</v>
      </c>
      <c r="AN126" t="s">
        <v>71</v>
      </c>
      <c r="AO126">
        <v>1348.6759999999999</v>
      </c>
      <c r="AP126" t="s">
        <v>782</v>
      </c>
      <c r="AQ126" t="s">
        <v>118</v>
      </c>
      <c r="AR126" t="s">
        <v>119</v>
      </c>
      <c r="AS126" t="s">
        <v>118</v>
      </c>
      <c r="AT126" t="s">
        <v>119</v>
      </c>
      <c r="AU126" t="s">
        <v>207</v>
      </c>
      <c r="AV126" t="s">
        <v>317</v>
      </c>
      <c r="AW126" t="s">
        <v>71</v>
      </c>
      <c r="AX126">
        <v>6546</v>
      </c>
      <c r="AY126" t="s">
        <v>461</v>
      </c>
      <c r="AZ126">
        <v>8</v>
      </c>
      <c r="BA126" t="s">
        <v>503</v>
      </c>
      <c r="BB126">
        <v>2</v>
      </c>
      <c r="BC126">
        <v>1</v>
      </c>
      <c r="BE126" t="s">
        <v>71</v>
      </c>
      <c r="BF126">
        <v>0</v>
      </c>
      <c r="BG126" t="s">
        <v>337</v>
      </c>
      <c r="BI126" t="s">
        <v>118</v>
      </c>
      <c r="BJ126" t="s">
        <v>317</v>
      </c>
      <c r="BK126" t="s">
        <v>71</v>
      </c>
      <c r="BL126">
        <v>1.0461119701934725</v>
      </c>
      <c r="BM126">
        <v>6546</v>
      </c>
      <c r="BN126" t="s">
        <v>119</v>
      </c>
      <c r="BO126" t="s">
        <v>207</v>
      </c>
      <c r="BP126">
        <v>2</v>
      </c>
      <c r="BQ126">
        <v>1405.9209999999998</v>
      </c>
      <c r="BR126">
        <v>2.7348459277480265E-3</v>
      </c>
      <c r="BS126">
        <v>0.35939361446001311</v>
      </c>
      <c r="BT126">
        <v>0.24325691130582727</v>
      </c>
      <c r="BU126">
        <v>13.577</v>
      </c>
      <c r="BV126">
        <v>0.35563875921904581</v>
      </c>
      <c r="BW126">
        <v>8.962096732319953</v>
      </c>
      <c r="BX126">
        <v>2</v>
      </c>
      <c r="BY126">
        <v>5</v>
      </c>
      <c r="BZ126">
        <v>126</v>
      </c>
    </row>
    <row r="127" spans="1:78" ht="16.5">
      <c r="A127" s="123" t="str">
        <f t="shared" si="19"/>
        <v>해성운수</v>
      </c>
      <c r="B127" s="124" t="str">
        <f t="shared" si="20"/>
        <v>조길수</v>
      </c>
      <c r="C127" s="125" t="str">
        <f t="shared" si="21"/>
        <v>A</v>
      </c>
      <c r="D127" s="126">
        <f t="shared" si="22"/>
        <v>0.96176840336833114</v>
      </c>
      <c r="E127" s="127">
        <f t="shared" si="23"/>
        <v>6571</v>
      </c>
      <c r="F127" s="128" t="str">
        <f t="shared" si="24"/>
        <v>593</v>
      </c>
      <c r="G127" s="129" t="str">
        <f t="shared" si="25"/>
        <v>71바5782</v>
      </c>
      <c r="H127" s="130">
        <f t="shared" si="26"/>
        <v>4</v>
      </c>
      <c r="I127" s="131">
        <f t="shared" si="27"/>
        <v>1129.7539999999999</v>
      </c>
      <c r="J127" s="132">
        <f t="shared" si="28"/>
        <v>2.1863609568329363E-3</v>
      </c>
      <c r="K127" s="132">
        <f t="shared" si="29"/>
        <v>0.35195082934511535</v>
      </c>
      <c r="L127" s="132">
        <f t="shared" si="30"/>
        <v>0.24607126861245901</v>
      </c>
      <c r="M127" s="133">
        <f t="shared" si="31"/>
        <v>8.4730000000000008</v>
      </c>
      <c r="N127" s="134">
        <f t="shared" si="32"/>
        <v>0</v>
      </c>
      <c r="O127" s="134">
        <f t="shared" si="33"/>
        <v>3.0095047240372685</v>
      </c>
      <c r="P127" s="220">
        <f t="shared" si="34"/>
        <v>3</v>
      </c>
      <c r="Q127" s="221">
        <f t="shared" si="35"/>
        <v>0</v>
      </c>
      <c r="R127" s="221">
        <f t="shared" si="36"/>
        <v>34</v>
      </c>
      <c r="T127">
        <v>534</v>
      </c>
      <c r="U127">
        <v>6571</v>
      </c>
      <c r="V127" t="s">
        <v>341</v>
      </c>
      <c r="W127">
        <v>1133.8389999999999</v>
      </c>
      <c r="X127">
        <v>508.48899999999998</v>
      </c>
      <c r="Y127">
        <v>2.23</v>
      </c>
      <c r="Z127">
        <v>8.4730000000000008</v>
      </c>
      <c r="AA127">
        <v>90.044601</v>
      </c>
      <c r="AB127">
        <v>0.19686999999999999</v>
      </c>
      <c r="AC127">
        <v>31.691272000000001</v>
      </c>
      <c r="AD127" s="1">
        <v>278</v>
      </c>
      <c r="AE127">
        <v>0</v>
      </c>
      <c r="AF127">
        <v>34</v>
      </c>
      <c r="AG127">
        <v>59</v>
      </c>
      <c r="AH127">
        <v>12.59197</v>
      </c>
      <c r="AI127">
        <v>0</v>
      </c>
      <c r="AJ127">
        <v>0</v>
      </c>
      <c r="AK127">
        <v>3</v>
      </c>
      <c r="AL127">
        <v>896</v>
      </c>
      <c r="AM127">
        <v>0.96176840336833114</v>
      </c>
      <c r="AN127" t="s">
        <v>66</v>
      </c>
      <c r="AO127">
        <v>506.82499999999999</v>
      </c>
      <c r="AP127" t="s">
        <v>783</v>
      </c>
      <c r="AQ127" t="s">
        <v>118</v>
      </c>
      <c r="AR127" t="s">
        <v>128</v>
      </c>
      <c r="AS127" t="s">
        <v>118</v>
      </c>
      <c r="AT127" t="s">
        <v>128</v>
      </c>
      <c r="AU127" t="s">
        <v>244</v>
      </c>
      <c r="AV127" t="s">
        <v>341</v>
      </c>
      <c r="AW127" t="s">
        <v>66</v>
      </c>
      <c r="AX127">
        <v>6571</v>
      </c>
      <c r="AY127" t="s">
        <v>784</v>
      </c>
      <c r="AZ127">
        <v>1</v>
      </c>
      <c r="BA127" t="s">
        <v>785</v>
      </c>
      <c r="BB127">
        <v>4</v>
      </c>
      <c r="BC127">
        <v>1</v>
      </c>
      <c r="BE127" t="s">
        <v>68</v>
      </c>
      <c r="BF127">
        <v>1</v>
      </c>
      <c r="BG127" t="s">
        <v>371</v>
      </c>
      <c r="BI127" t="s">
        <v>118</v>
      </c>
      <c r="BJ127" t="s">
        <v>341</v>
      </c>
      <c r="BK127" t="s">
        <v>66</v>
      </c>
      <c r="BL127">
        <v>0.96176840336833114</v>
      </c>
      <c r="BM127">
        <v>6571</v>
      </c>
      <c r="BN127" t="s">
        <v>128</v>
      </c>
      <c r="BO127" t="s">
        <v>244</v>
      </c>
      <c r="BP127">
        <v>4</v>
      </c>
      <c r="BQ127">
        <v>1129.7539999999999</v>
      </c>
      <c r="BR127">
        <v>2.1863609568329363E-3</v>
      </c>
      <c r="BS127">
        <v>0.35195082934511535</v>
      </c>
      <c r="BT127">
        <v>0.24518472199315777</v>
      </c>
      <c r="BU127">
        <v>8.4730000000000008</v>
      </c>
      <c r="BV127">
        <v>0</v>
      </c>
      <c r="BW127">
        <v>3.0095047240372685</v>
      </c>
      <c r="BX127">
        <v>3</v>
      </c>
      <c r="BY127">
        <v>0</v>
      </c>
      <c r="BZ127">
        <v>34</v>
      </c>
    </row>
    <row r="128" spans="1:78" ht="16.5">
      <c r="A128" s="106" t="str">
        <f t="shared" si="19"/>
        <v>해성운수</v>
      </c>
      <c r="B128" s="107" t="str">
        <f t="shared" si="20"/>
        <v>조길영</v>
      </c>
      <c r="C128" s="108" t="str">
        <f t="shared" si="21"/>
        <v>F</v>
      </c>
      <c r="D128" s="109">
        <f t="shared" si="22"/>
        <v>0.72153846153846146</v>
      </c>
      <c r="E128" s="110">
        <f t="shared" si="23"/>
        <v>4035</v>
      </c>
      <c r="F128" s="111" t="str">
        <f t="shared" si="24"/>
        <v>560</v>
      </c>
      <c r="G128" s="112" t="str">
        <f t="shared" si="25"/>
        <v>71바5816</v>
      </c>
      <c r="H128" s="113">
        <f t="shared" si="26"/>
        <v>1</v>
      </c>
      <c r="I128" s="114">
        <f t="shared" si="27"/>
        <v>1361.7449999999999</v>
      </c>
      <c r="J128" s="115">
        <f t="shared" si="28"/>
        <v>1.4662211376608749E-2</v>
      </c>
      <c r="K128" s="115">
        <f t="shared" si="29"/>
        <v>0.51617471932125858</v>
      </c>
      <c r="L128" s="115">
        <f t="shared" si="30"/>
        <v>0.16669787662154076</v>
      </c>
      <c r="M128" s="116">
        <f t="shared" si="31"/>
        <v>10.358000000000001</v>
      </c>
      <c r="N128" s="117">
        <f t="shared" si="32"/>
        <v>0</v>
      </c>
      <c r="O128" s="117">
        <f t="shared" si="33"/>
        <v>9.399704056192606</v>
      </c>
      <c r="P128" s="222">
        <f t="shared" si="34"/>
        <v>248</v>
      </c>
      <c r="Q128" s="223">
        <f t="shared" si="35"/>
        <v>0</v>
      </c>
      <c r="R128" s="223">
        <f t="shared" si="36"/>
        <v>128</v>
      </c>
      <c r="T128">
        <v>534</v>
      </c>
      <c r="U128">
        <v>4035</v>
      </c>
      <c r="V128" t="s">
        <v>418</v>
      </c>
      <c r="W128">
        <v>1361.7449999999999</v>
      </c>
      <c r="X128">
        <v>725.7</v>
      </c>
      <c r="Y128">
        <v>1.8759999999999999</v>
      </c>
      <c r="Z128">
        <v>10.358000000000001</v>
      </c>
      <c r="AA128">
        <v>157.75553500000001</v>
      </c>
      <c r="AB128">
        <v>2.3130449999999998</v>
      </c>
      <c r="AC128">
        <v>81.429418999999996</v>
      </c>
      <c r="AD128" s="1">
        <v>227</v>
      </c>
      <c r="AE128">
        <v>0</v>
      </c>
      <c r="AF128">
        <v>128</v>
      </c>
      <c r="AG128">
        <v>72</v>
      </c>
      <c r="AH128">
        <v>8.6319949999999999</v>
      </c>
      <c r="AI128">
        <v>75</v>
      </c>
      <c r="AJ128">
        <v>0</v>
      </c>
      <c r="AK128">
        <v>248</v>
      </c>
      <c r="AL128">
        <v>67709</v>
      </c>
      <c r="AM128">
        <v>0.72153846153846146</v>
      </c>
      <c r="AN128" t="s">
        <v>70</v>
      </c>
      <c r="AO128">
        <v>1361.7449999999999</v>
      </c>
      <c r="AP128" t="s">
        <v>786</v>
      </c>
      <c r="AQ128" t="s">
        <v>118</v>
      </c>
      <c r="AR128" t="s">
        <v>123</v>
      </c>
      <c r="AS128" t="s">
        <v>118</v>
      </c>
      <c r="AT128" t="s">
        <v>123</v>
      </c>
      <c r="AU128" t="s">
        <v>225</v>
      </c>
      <c r="AV128" t="s">
        <v>418</v>
      </c>
      <c r="AW128" t="s">
        <v>70</v>
      </c>
      <c r="AX128">
        <v>4035</v>
      </c>
      <c r="AY128" t="s">
        <v>455</v>
      </c>
      <c r="AZ128">
        <v>2</v>
      </c>
      <c r="BA128" t="s">
        <v>613</v>
      </c>
      <c r="BB128">
        <v>1</v>
      </c>
      <c r="BC128">
        <v>1</v>
      </c>
      <c r="BE128" t="s">
        <v>70</v>
      </c>
      <c r="BF128">
        <v>0</v>
      </c>
      <c r="BG128" t="s">
        <v>337</v>
      </c>
      <c r="BI128" t="s">
        <v>118</v>
      </c>
      <c r="BJ128" t="s">
        <v>418</v>
      </c>
      <c r="BK128" t="s">
        <v>70</v>
      </c>
      <c r="BL128">
        <v>0.72153846153846146</v>
      </c>
      <c r="BM128">
        <v>4035</v>
      </c>
      <c r="BN128" t="s">
        <v>123</v>
      </c>
      <c r="BO128" t="s">
        <v>225</v>
      </c>
      <c r="BP128">
        <v>1</v>
      </c>
      <c r="BQ128">
        <v>1361.7449999999999</v>
      </c>
      <c r="BR128">
        <v>1.4662211376608749E-2</v>
      </c>
      <c r="BS128">
        <v>0.51617471932125858</v>
      </c>
      <c r="BT128">
        <v>0.16669787662154076</v>
      </c>
      <c r="BU128">
        <v>10.358000000000001</v>
      </c>
      <c r="BV128">
        <v>0</v>
      </c>
      <c r="BW128">
        <v>9.399704056192606</v>
      </c>
      <c r="BX128">
        <v>248</v>
      </c>
      <c r="BY128">
        <v>0</v>
      </c>
      <c r="BZ128">
        <v>128</v>
      </c>
    </row>
    <row r="129" spans="1:78" ht="16.5">
      <c r="A129" s="123" t="str">
        <f t="shared" si="19"/>
        <v>해성운수</v>
      </c>
      <c r="B129" s="124" t="str">
        <f t="shared" si="20"/>
        <v>조병구</v>
      </c>
      <c r="C129" s="125" t="str">
        <f t="shared" si="21"/>
        <v>F</v>
      </c>
      <c r="D129" s="126">
        <f t="shared" si="22"/>
        <v>0.78341999771122961</v>
      </c>
      <c r="E129" s="127">
        <f t="shared" si="23"/>
        <v>7172</v>
      </c>
      <c r="F129" s="128" t="str">
        <f t="shared" si="24"/>
        <v>564</v>
      </c>
      <c r="G129" s="129" t="str">
        <f t="shared" si="25"/>
        <v>71바5775</v>
      </c>
      <c r="H129" s="130">
        <f t="shared" si="26"/>
        <v>6</v>
      </c>
      <c r="I129" s="131">
        <f t="shared" si="27"/>
        <v>999.69</v>
      </c>
      <c r="J129" s="132">
        <f t="shared" si="28"/>
        <v>6.5047101813748967E-2</v>
      </c>
      <c r="K129" s="132">
        <f t="shared" si="29"/>
        <v>0.43017570122017057</v>
      </c>
      <c r="L129" s="132">
        <f t="shared" si="30"/>
        <v>0.26908341585891626</v>
      </c>
      <c r="M129" s="133">
        <f t="shared" si="31"/>
        <v>7.9989999999999997</v>
      </c>
      <c r="N129" s="134">
        <f t="shared" si="32"/>
        <v>1.1003411057427801</v>
      </c>
      <c r="O129" s="134">
        <f t="shared" si="33"/>
        <v>2.0006201922596003</v>
      </c>
      <c r="P129" s="220">
        <f t="shared" si="34"/>
        <v>83</v>
      </c>
      <c r="Q129" s="221">
        <f t="shared" si="35"/>
        <v>11</v>
      </c>
      <c r="R129" s="221">
        <f t="shared" si="36"/>
        <v>20</v>
      </c>
      <c r="T129">
        <v>534</v>
      </c>
      <c r="U129">
        <v>7172</v>
      </c>
      <c r="V129" t="s">
        <v>381</v>
      </c>
      <c r="W129">
        <v>999.69</v>
      </c>
      <c r="X129">
        <v>309.79199999999997</v>
      </c>
      <c r="Y129">
        <v>3.2269999999999999</v>
      </c>
      <c r="Z129">
        <v>7.9989999999999997</v>
      </c>
      <c r="AA129">
        <v>112.153006</v>
      </c>
      <c r="AB129">
        <v>7.2952279999999998</v>
      </c>
      <c r="AC129">
        <v>48.245497999999998</v>
      </c>
      <c r="AD129" s="1">
        <v>269</v>
      </c>
      <c r="AE129">
        <v>11</v>
      </c>
      <c r="AF129">
        <v>20</v>
      </c>
      <c r="AG129">
        <v>78</v>
      </c>
      <c r="AH129">
        <v>8.9136260000000007</v>
      </c>
      <c r="AI129">
        <v>31.7</v>
      </c>
      <c r="AJ129">
        <v>0</v>
      </c>
      <c r="AK129">
        <v>83</v>
      </c>
      <c r="AL129">
        <v>28923</v>
      </c>
      <c r="AM129">
        <v>0.78341999771122961</v>
      </c>
      <c r="AN129" t="s">
        <v>70</v>
      </c>
      <c r="AO129">
        <v>324.37799999999999</v>
      </c>
      <c r="AP129" t="s">
        <v>787</v>
      </c>
      <c r="AQ129" t="s">
        <v>118</v>
      </c>
      <c r="AR129" t="s">
        <v>124</v>
      </c>
      <c r="AS129" t="s">
        <v>118</v>
      </c>
      <c r="AT129" t="s">
        <v>124</v>
      </c>
      <c r="AU129" t="s">
        <v>232</v>
      </c>
      <c r="AV129" t="s">
        <v>381</v>
      </c>
      <c r="AW129" t="s">
        <v>70</v>
      </c>
      <c r="AX129">
        <v>7172</v>
      </c>
      <c r="AY129" t="s">
        <v>641</v>
      </c>
      <c r="AZ129">
        <v>2</v>
      </c>
      <c r="BA129" t="s">
        <v>615</v>
      </c>
      <c r="BB129">
        <v>6</v>
      </c>
      <c r="BC129">
        <v>1</v>
      </c>
      <c r="BE129" t="s">
        <v>70</v>
      </c>
      <c r="BF129">
        <v>0</v>
      </c>
      <c r="BG129" t="s">
        <v>337</v>
      </c>
      <c r="BI129" t="s">
        <v>118</v>
      </c>
      <c r="BJ129" t="s">
        <v>381</v>
      </c>
      <c r="BK129" t="s">
        <v>70</v>
      </c>
      <c r="BL129">
        <v>0.78341999771122961</v>
      </c>
      <c r="BM129">
        <v>7172</v>
      </c>
      <c r="BN129" t="s">
        <v>124</v>
      </c>
      <c r="BO129" t="s">
        <v>232</v>
      </c>
      <c r="BP129">
        <v>6</v>
      </c>
      <c r="BQ129">
        <v>999.69</v>
      </c>
      <c r="BR129">
        <v>6.5047101813748967E-2</v>
      </c>
      <c r="BS129">
        <v>0.43017570122017057</v>
      </c>
      <c r="BT129">
        <v>0.26908341585891626</v>
      </c>
      <c r="BU129">
        <v>7.9989999999999997</v>
      </c>
      <c r="BV129">
        <v>1.1003411057427801</v>
      </c>
      <c r="BW129">
        <v>2.0006201922596003</v>
      </c>
      <c r="BX129">
        <v>83</v>
      </c>
      <c r="BY129">
        <v>11</v>
      </c>
      <c r="BZ129">
        <v>20</v>
      </c>
    </row>
    <row r="130" spans="1:78" ht="16.5">
      <c r="A130" s="106" t="str">
        <f t="shared" si="19"/>
        <v>해성운수</v>
      </c>
      <c r="B130" s="107" t="str">
        <f t="shared" si="20"/>
        <v>조상원</v>
      </c>
      <c r="C130" s="108" t="str">
        <f t="shared" si="21"/>
        <v>F</v>
      </c>
      <c r="D130" s="109">
        <f t="shared" si="22"/>
        <v>0.74755222878970506</v>
      </c>
      <c r="E130" s="110">
        <f t="shared" si="23"/>
        <v>5262</v>
      </c>
      <c r="F130" s="111" t="str">
        <f t="shared" si="24"/>
        <v>514-1</v>
      </c>
      <c r="G130" s="112" t="str">
        <f t="shared" si="25"/>
        <v>71바5754</v>
      </c>
      <c r="H130" s="113">
        <f t="shared" si="26"/>
        <v>3</v>
      </c>
      <c r="I130" s="114">
        <f t="shared" si="27"/>
        <v>1555.04</v>
      </c>
      <c r="J130" s="115">
        <f t="shared" si="28"/>
        <v>1.1683371686138883E-2</v>
      </c>
      <c r="K130" s="115">
        <f t="shared" si="29"/>
        <v>0.37396689427155988</v>
      </c>
      <c r="L130" s="115">
        <f t="shared" si="30"/>
        <v>6.1734746373083654E-2</v>
      </c>
      <c r="M130" s="116">
        <f t="shared" si="31"/>
        <v>7.3550000000000004</v>
      </c>
      <c r="N130" s="117">
        <f t="shared" si="32"/>
        <v>0.25722810988784856</v>
      </c>
      <c r="O130" s="117">
        <f t="shared" si="33"/>
        <v>3.5368865109579177</v>
      </c>
      <c r="P130" s="222">
        <f t="shared" si="34"/>
        <v>12</v>
      </c>
      <c r="Q130" s="223">
        <f t="shared" si="35"/>
        <v>4</v>
      </c>
      <c r="R130" s="223">
        <f t="shared" si="36"/>
        <v>55</v>
      </c>
      <c r="T130">
        <v>534</v>
      </c>
      <c r="U130">
        <v>5262</v>
      </c>
      <c r="V130" t="s">
        <v>318</v>
      </c>
      <c r="W130">
        <v>1555.04</v>
      </c>
      <c r="X130">
        <v>743.18399999999997</v>
      </c>
      <c r="Y130">
        <v>2.0920000000000001</v>
      </c>
      <c r="Z130">
        <v>7.3550000000000004</v>
      </c>
      <c r="AA130">
        <v>121.393553</v>
      </c>
      <c r="AB130">
        <v>1.4182859999999999</v>
      </c>
      <c r="AC130">
        <v>45.397170000000003</v>
      </c>
      <c r="AD130" s="1">
        <v>96</v>
      </c>
      <c r="AE130">
        <v>4</v>
      </c>
      <c r="AF130">
        <v>55</v>
      </c>
      <c r="AG130">
        <v>77</v>
      </c>
      <c r="AH130">
        <v>12.809905000000001</v>
      </c>
      <c r="AI130">
        <v>71</v>
      </c>
      <c r="AJ130">
        <v>0</v>
      </c>
      <c r="AK130">
        <v>12</v>
      </c>
      <c r="AL130">
        <v>5690</v>
      </c>
      <c r="AM130">
        <v>0.74755222878970506</v>
      </c>
      <c r="AN130" t="s">
        <v>70</v>
      </c>
      <c r="AO130">
        <v>1383.07</v>
      </c>
      <c r="AP130" t="s">
        <v>788</v>
      </c>
      <c r="AQ130" t="s">
        <v>118</v>
      </c>
      <c r="AR130" t="s">
        <v>120</v>
      </c>
      <c r="AS130" t="s">
        <v>118</v>
      </c>
      <c r="AT130" t="s">
        <v>120</v>
      </c>
      <c r="AU130" t="s">
        <v>214</v>
      </c>
      <c r="AV130" t="s">
        <v>318</v>
      </c>
      <c r="AW130" t="s">
        <v>70</v>
      </c>
      <c r="AX130">
        <v>5262</v>
      </c>
      <c r="AY130" t="s">
        <v>452</v>
      </c>
      <c r="AZ130">
        <v>5</v>
      </c>
      <c r="BA130" t="s">
        <v>544</v>
      </c>
      <c r="BB130">
        <v>3</v>
      </c>
      <c r="BC130">
        <v>1</v>
      </c>
      <c r="BE130" t="s">
        <v>70</v>
      </c>
      <c r="BF130">
        <v>0</v>
      </c>
      <c r="BG130" t="s">
        <v>337</v>
      </c>
      <c r="BI130" t="s">
        <v>118</v>
      </c>
      <c r="BJ130" t="s">
        <v>318</v>
      </c>
      <c r="BK130" t="s">
        <v>70</v>
      </c>
      <c r="BL130">
        <v>0.74755222878970506</v>
      </c>
      <c r="BM130">
        <v>5262</v>
      </c>
      <c r="BN130" t="s">
        <v>120</v>
      </c>
      <c r="BO130" t="s">
        <v>214</v>
      </c>
      <c r="BP130">
        <v>3</v>
      </c>
      <c r="BQ130">
        <v>1555.04</v>
      </c>
      <c r="BR130">
        <v>1.1683371686138883E-2</v>
      </c>
      <c r="BS130">
        <v>0.37396689427155988</v>
      </c>
      <c r="BT130">
        <v>6.1734746373083654E-2</v>
      </c>
      <c r="BU130">
        <v>7.3550000000000004</v>
      </c>
      <c r="BV130">
        <v>0.25722810988784856</v>
      </c>
      <c r="BW130">
        <v>3.5368865109579177</v>
      </c>
      <c r="BX130">
        <v>12</v>
      </c>
      <c r="BY130">
        <v>4</v>
      </c>
      <c r="BZ130">
        <v>55</v>
      </c>
    </row>
    <row r="131" spans="1:78" ht="16.5">
      <c r="A131" s="123" t="str">
        <f t="shared" si="19"/>
        <v>해성운수</v>
      </c>
      <c r="B131" s="124" t="str">
        <f t="shared" si="20"/>
        <v>조성필</v>
      </c>
      <c r="C131" s="125" t="str">
        <f t="shared" si="21"/>
        <v>A</v>
      </c>
      <c r="D131" s="126">
        <f t="shared" si="22"/>
        <v>0.95024390243902446</v>
      </c>
      <c r="E131" s="127">
        <f t="shared" si="23"/>
        <v>2320</v>
      </c>
      <c r="F131" s="128" t="str">
        <f t="shared" si="24"/>
        <v>564</v>
      </c>
      <c r="G131" s="129" t="str">
        <f t="shared" si="25"/>
        <v>71바5771</v>
      </c>
      <c r="H131" s="130">
        <f t="shared" si="26"/>
        <v>1</v>
      </c>
      <c r="I131" s="131">
        <f t="shared" si="27"/>
        <v>1039.1179999999999</v>
      </c>
      <c r="J131" s="132">
        <f t="shared" si="28"/>
        <v>2.6846054269866932E-2</v>
      </c>
      <c r="K131" s="132">
        <f t="shared" si="29"/>
        <v>0.44523062476904618</v>
      </c>
      <c r="L131" s="132">
        <f t="shared" si="30"/>
        <v>0.33778646890920955</v>
      </c>
      <c r="M131" s="133">
        <f t="shared" si="31"/>
        <v>5.3529999999999998</v>
      </c>
      <c r="N131" s="134">
        <f t="shared" si="32"/>
        <v>4.6193021389293616</v>
      </c>
      <c r="O131" s="134">
        <f t="shared" si="33"/>
        <v>2.983299298058546</v>
      </c>
      <c r="P131" s="220">
        <f t="shared" si="34"/>
        <v>58</v>
      </c>
      <c r="Q131" s="221">
        <f t="shared" si="35"/>
        <v>48</v>
      </c>
      <c r="R131" s="221">
        <f t="shared" si="36"/>
        <v>31</v>
      </c>
      <c r="T131">
        <v>534</v>
      </c>
      <c r="U131">
        <v>2320</v>
      </c>
      <c r="V131" t="s">
        <v>319</v>
      </c>
      <c r="W131">
        <v>1039.1179999999999</v>
      </c>
      <c r="X131">
        <v>266.71899999999999</v>
      </c>
      <c r="Y131">
        <v>3.8959999999999999</v>
      </c>
      <c r="Z131">
        <v>5.3529999999999998</v>
      </c>
      <c r="AA131">
        <v>104.30657600000001</v>
      </c>
      <c r="AB131">
        <v>2.8002199999999999</v>
      </c>
      <c r="AC131">
        <v>46.440482000000003</v>
      </c>
      <c r="AD131" s="1">
        <v>351</v>
      </c>
      <c r="AE131">
        <v>48</v>
      </c>
      <c r="AF131">
        <v>31</v>
      </c>
      <c r="AG131">
        <v>78</v>
      </c>
      <c r="AH131">
        <v>9.9621519999999997</v>
      </c>
      <c r="AI131">
        <v>137</v>
      </c>
      <c r="AJ131">
        <v>0</v>
      </c>
      <c r="AK131">
        <v>58</v>
      </c>
      <c r="AL131">
        <v>9107</v>
      </c>
      <c r="AM131">
        <v>0.95024390243902446</v>
      </c>
      <c r="AN131" t="s">
        <v>66</v>
      </c>
      <c r="AO131">
        <v>1039.1179999999999</v>
      </c>
      <c r="AP131" t="s">
        <v>789</v>
      </c>
      <c r="AQ131" t="s">
        <v>118</v>
      </c>
      <c r="AR131" t="s">
        <v>124</v>
      </c>
      <c r="AS131" t="s">
        <v>118</v>
      </c>
      <c r="AT131" t="s">
        <v>124</v>
      </c>
      <c r="AU131" t="s">
        <v>229</v>
      </c>
      <c r="AV131" t="s">
        <v>319</v>
      </c>
      <c r="AW131" t="s">
        <v>66</v>
      </c>
      <c r="AX131">
        <v>2320</v>
      </c>
      <c r="AY131" t="s">
        <v>471</v>
      </c>
      <c r="AZ131">
        <v>5</v>
      </c>
      <c r="BA131" t="s">
        <v>790</v>
      </c>
      <c r="BB131">
        <v>1</v>
      </c>
      <c r="BC131">
        <v>1</v>
      </c>
      <c r="BE131" t="s">
        <v>71</v>
      </c>
      <c r="BF131">
        <v>-1</v>
      </c>
      <c r="BG131" t="s">
        <v>425</v>
      </c>
      <c r="BI131" t="s">
        <v>118</v>
      </c>
      <c r="BJ131" t="s">
        <v>319</v>
      </c>
      <c r="BK131" t="s">
        <v>66</v>
      </c>
      <c r="BL131">
        <v>0.95024390243902446</v>
      </c>
      <c r="BM131">
        <v>2320</v>
      </c>
      <c r="BN131" t="s">
        <v>124</v>
      </c>
      <c r="BO131" t="s">
        <v>229</v>
      </c>
      <c r="BP131">
        <v>1</v>
      </c>
      <c r="BQ131">
        <v>1039.1179999999999</v>
      </c>
      <c r="BR131">
        <v>2.6846054269866932E-2</v>
      </c>
      <c r="BS131">
        <v>0.44523062476904618</v>
      </c>
      <c r="BT131">
        <v>0.33778646890920955</v>
      </c>
      <c r="BU131">
        <v>5.3529999999999998</v>
      </c>
      <c r="BV131">
        <v>4.6193021389293616</v>
      </c>
      <c r="BW131">
        <v>2.983299298058546</v>
      </c>
      <c r="BX131">
        <v>58</v>
      </c>
      <c r="BY131">
        <v>48</v>
      </c>
      <c r="BZ131">
        <v>31</v>
      </c>
    </row>
    <row r="132" spans="1:78" ht="16.5">
      <c r="A132" s="106" t="str">
        <f t="shared" si="19"/>
        <v>해성운수</v>
      </c>
      <c r="B132" s="107" t="str">
        <f t="shared" si="20"/>
        <v>조용식</v>
      </c>
      <c r="C132" s="108" t="str">
        <f t="shared" si="21"/>
        <v>D</v>
      </c>
      <c r="D132" s="109">
        <f t="shared" si="22"/>
        <v>0.81409090909090898</v>
      </c>
      <c r="E132" s="110">
        <f t="shared" si="23"/>
        <v>2800</v>
      </c>
      <c r="F132" s="111" t="str">
        <f t="shared" si="24"/>
        <v>593</v>
      </c>
      <c r="G132" s="112" t="str">
        <f t="shared" si="25"/>
        <v>71바5779</v>
      </c>
      <c r="H132" s="113">
        <f t="shared" si="26"/>
        <v>1</v>
      </c>
      <c r="I132" s="114">
        <f t="shared" si="27"/>
        <v>1521.942</v>
      </c>
      <c r="J132" s="115">
        <f t="shared" si="28"/>
        <v>4.6198327731513493E-3</v>
      </c>
      <c r="K132" s="115">
        <f t="shared" si="29"/>
        <v>0.51355172441069463</v>
      </c>
      <c r="L132" s="115">
        <f t="shared" si="30"/>
        <v>0.20762946288360529</v>
      </c>
      <c r="M132" s="116">
        <f t="shared" si="31"/>
        <v>10.372</v>
      </c>
      <c r="N132" s="117">
        <f t="shared" si="32"/>
        <v>0</v>
      </c>
      <c r="O132" s="117">
        <f t="shared" si="33"/>
        <v>2.6939265753885495</v>
      </c>
      <c r="P132" s="222">
        <f t="shared" si="34"/>
        <v>161</v>
      </c>
      <c r="Q132" s="223">
        <f t="shared" si="35"/>
        <v>0</v>
      </c>
      <c r="R132" s="223">
        <f t="shared" si="36"/>
        <v>41</v>
      </c>
      <c r="T132">
        <v>534</v>
      </c>
      <c r="U132">
        <v>2800</v>
      </c>
      <c r="V132" t="s">
        <v>320</v>
      </c>
      <c r="W132">
        <v>1521.942</v>
      </c>
      <c r="X132">
        <v>849.78700000000003</v>
      </c>
      <c r="Y132">
        <v>1.7909999999999999</v>
      </c>
      <c r="Z132">
        <v>10.372</v>
      </c>
      <c r="AA132">
        <v>161.438311</v>
      </c>
      <c r="AB132">
        <v>0.74581799999999998</v>
      </c>
      <c r="AC132">
        <v>82.906923000000006</v>
      </c>
      <c r="AD132" s="1">
        <v>316</v>
      </c>
      <c r="AE132">
        <v>0</v>
      </c>
      <c r="AF132">
        <v>41</v>
      </c>
      <c r="AG132">
        <v>59</v>
      </c>
      <c r="AH132">
        <v>9.4273900000000008</v>
      </c>
      <c r="AI132">
        <v>0</v>
      </c>
      <c r="AJ132">
        <v>0</v>
      </c>
      <c r="AK132">
        <v>161</v>
      </c>
      <c r="AL132">
        <v>58223</v>
      </c>
      <c r="AM132">
        <v>0.81409090909090898</v>
      </c>
      <c r="AN132" t="s">
        <v>67</v>
      </c>
      <c r="AO132">
        <v>1521.942</v>
      </c>
      <c r="AP132" t="s">
        <v>791</v>
      </c>
      <c r="AQ132" t="s">
        <v>118</v>
      </c>
      <c r="AR132" t="s">
        <v>128</v>
      </c>
      <c r="AS132" t="s">
        <v>118</v>
      </c>
      <c r="AT132" t="s">
        <v>128</v>
      </c>
      <c r="AU132" t="s">
        <v>243</v>
      </c>
      <c r="AV132" t="s">
        <v>320</v>
      </c>
      <c r="AW132" t="s">
        <v>67</v>
      </c>
      <c r="AX132">
        <v>2800</v>
      </c>
      <c r="AY132" t="s">
        <v>474</v>
      </c>
      <c r="AZ132">
        <v>4</v>
      </c>
      <c r="BA132" t="s">
        <v>621</v>
      </c>
      <c r="BB132">
        <v>1</v>
      </c>
      <c r="BC132">
        <v>1</v>
      </c>
      <c r="BE132" t="s">
        <v>67</v>
      </c>
      <c r="BF132">
        <v>0</v>
      </c>
      <c r="BG132" t="s">
        <v>337</v>
      </c>
      <c r="BI132" t="s">
        <v>118</v>
      </c>
      <c r="BJ132" t="s">
        <v>320</v>
      </c>
      <c r="BK132" t="s">
        <v>67</v>
      </c>
      <c r="BL132">
        <v>0.81409090909090898</v>
      </c>
      <c r="BM132">
        <v>2800</v>
      </c>
      <c r="BN132" t="s">
        <v>128</v>
      </c>
      <c r="BO132" t="s">
        <v>243</v>
      </c>
      <c r="BP132">
        <v>1</v>
      </c>
      <c r="BQ132">
        <v>1521.942</v>
      </c>
      <c r="BR132">
        <v>4.6198327731513493E-3</v>
      </c>
      <c r="BS132">
        <v>0.51355172441069463</v>
      </c>
      <c r="BT132">
        <v>0.20762946288360529</v>
      </c>
      <c r="BU132">
        <v>10.372</v>
      </c>
      <c r="BV132">
        <v>0</v>
      </c>
      <c r="BW132">
        <v>2.6939265753885495</v>
      </c>
      <c r="BX132">
        <v>161</v>
      </c>
      <c r="BY132">
        <v>0</v>
      </c>
      <c r="BZ132">
        <v>41</v>
      </c>
    </row>
    <row r="133" spans="1:78" ht="16.5">
      <c r="A133" s="123" t="str">
        <f t="shared" si="19"/>
        <v>해성운수</v>
      </c>
      <c r="B133" s="124" t="str">
        <f t="shared" si="20"/>
        <v>조철상</v>
      </c>
      <c r="C133" s="125" t="str">
        <f t="shared" si="21"/>
        <v>S</v>
      </c>
      <c r="D133" s="126">
        <f t="shared" si="22"/>
        <v>1.0122676846188174</v>
      </c>
      <c r="E133" s="127">
        <f t="shared" si="23"/>
        <v>6791</v>
      </c>
      <c r="F133" s="128" t="str">
        <f t="shared" si="24"/>
        <v>24</v>
      </c>
      <c r="G133" s="129" t="str">
        <f t="shared" si="25"/>
        <v>70바3857</v>
      </c>
      <c r="H133" s="130">
        <f t="shared" si="26"/>
        <v>4</v>
      </c>
      <c r="I133" s="131">
        <f t="shared" si="27"/>
        <v>1674.614</v>
      </c>
      <c r="J133" s="132">
        <f t="shared" si="28"/>
        <v>8.626774933754567E-3</v>
      </c>
      <c r="K133" s="132">
        <f t="shared" si="29"/>
        <v>0.36505122985793992</v>
      </c>
      <c r="L133" s="132">
        <f t="shared" si="30"/>
        <v>0.21736352377323967</v>
      </c>
      <c r="M133" s="133">
        <f t="shared" si="31"/>
        <v>13.59</v>
      </c>
      <c r="N133" s="134">
        <f t="shared" si="32"/>
        <v>0.35829152270314235</v>
      </c>
      <c r="O133" s="134">
        <f t="shared" si="33"/>
        <v>16.421694790560689</v>
      </c>
      <c r="P133" s="220">
        <f t="shared" si="34"/>
        <v>10</v>
      </c>
      <c r="Q133" s="221">
        <f t="shared" si="35"/>
        <v>6</v>
      </c>
      <c r="R133" s="221">
        <f t="shared" si="36"/>
        <v>289</v>
      </c>
      <c r="T133">
        <v>534</v>
      </c>
      <c r="U133">
        <v>6791</v>
      </c>
      <c r="V133" t="s">
        <v>321</v>
      </c>
      <c r="W133">
        <v>1724.5550000000001</v>
      </c>
      <c r="X133">
        <v>667.29499999999996</v>
      </c>
      <c r="Y133">
        <v>2.5840000000000001</v>
      </c>
      <c r="Z133">
        <v>13.59</v>
      </c>
      <c r="AA133">
        <v>105.288014</v>
      </c>
      <c r="AB133">
        <v>0.90829599999999999</v>
      </c>
      <c r="AC133">
        <v>38.435518999999999</v>
      </c>
      <c r="AD133" s="1">
        <v>364</v>
      </c>
      <c r="AE133">
        <v>6</v>
      </c>
      <c r="AF133">
        <v>289</v>
      </c>
      <c r="AG133">
        <v>87</v>
      </c>
      <c r="AH133">
        <v>16.379404000000001</v>
      </c>
      <c r="AI133">
        <v>670.7</v>
      </c>
      <c r="AJ133">
        <v>6</v>
      </c>
      <c r="AK133">
        <v>10</v>
      </c>
      <c r="AL133">
        <v>4454</v>
      </c>
      <c r="AM133">
        <v>1.0122676846188174</v>
      </c>
      <c r="AN133" t="s">
        <v>71</v>
      </c>
      <c r="AO133">
        <v>1347.8230000000001</v>
      </c>
      <c r="AP133" t="s">
        <v>792</v>
      </c>
      <c r="AQ133" t="s">
        <v>118</v>
      </c>
      <c r="AR133" t="s">
        <v>119</v>
      </c>
      <c r="AS133" t="s">
        <v>118</v>
      </c>
      <c r="AT133" t="s">
        <v>119</v>
      </c>
      <c r="AU133" t="s">
        <v>189</v>
      </c>
      <c r="AV133" t="s">
        <v>321</v>
      </c>
      <c r="AW133" t="s">
        <v>71</v>
      </c>
      <c r="AX133">
        <v>6791</v>
      </c>
      <c r="AY133" t="s">
        <v>461</v>
      </c>
      <c r="AZ133">
        <v>17</v>
      </c>
      <c r="BA133" t="s">
        <v>566</v>
      </c>
      <c r="BB133">
        <v>4</v>
      </c>
      <c r="BC133">
        <v>1</v>
      </c>
      <c r="BE133" t="s">
        <v>71</v>
      </c>
      <c r="BF133">
        <v>0</v>
      </c>
      <c r="BG133" t="s">
        <v>337</v>
      </c>
      <c r="BI133" t="s">
        <v>118</v>
      </c>
      <c r="BJ133" t="s">
        <v>321</v>
      </c>
      <c r="BK133" t="s">
        <v>71</v>
      </c>
      <c r="BL133">
        <v>1.0122676846188174</v>
      </c>
      <c r="BM133">
        <v>6791</v>
      </c>
      <c r="BN133" t="s">
        <v>119</v>
      </c>
      <c r="BO133" t="s">
        <v>189</v>
      </c>
      <c r="BP133">
        <v>4</v>
      </c>
      <c r="BQ133">
        <v>1674.614</v>
      </c>
      <c r="BR133">
        <v>8.626774933754567E-3</v>
      </c>
      <c r="BS133">
        <v>0.36505122985793992</v>
      </c>
      <c r="BT133">
        <v>0.21106894242282792</v>
      </c>
      <c r="BU133">
        <v>13.59</v>
      </c>
      <c r="BV133">
        <v>0.35829152270314235</v>
      </c>
      <c r="BW133">
        <v>16.421694790560689</v>
      </c>
      <c r="BX133">
        <v>10</v>
      </c>
      <c r="BY133">
        <v>6</v>
      </c>
      <c r="BZ133">
        <v>289</v>
      </c>
    </row>
    <row r="134" spans="1:78" ht="16.5">
      <c r="A134" s="106" t="str">
        <f t="shared" si="19"/>
        <v>해성운수</v>
      </c>
      <c r="B134" s="107" t="str">
        <f t="shared" si="20"/>
        <v>주종호</v>
      </c>
      <c r="C134" s="108" t="str">
        <f t="shared" si="21"/>
        <v>A</v>
      </c>
      <c r="D134" s="109">
        <f t="shared" si="22"/>
        <v>0.9948780487804878</v>
      </c>
      <c r="E134" s="110">
        <f t="shared" si="23"/>
        <v>9048</v>
      </c>
      <c r="F134" s="111" t="str">
        <f t="shared" si="24"/>
        <v>564</v>
      </c>
      <c r="G134" s="112" t="str">
        <f t="shared" si="25"/>
        <v>71바5771</v>
      </c>
      <c r="H134" s="113">
        <f t="shared" si="26"/>
        <v>1</v>
      </c>
      <c r="I134" s="114">
        <f t="shared" si="27"/>
        <v>1113.6890000000001</v>
      </c>
      <c r="J134" s="115">
        <f t="shared" si="28"/>
        <v>3.895916285851015E-2</v>
      </c>
      <c r="K134" s="115">
        <f t="shared" si="29"/>
        <v>0.44473661609062154</v>
      </c>
      <c r="L134" s="115">
        <f t="shared" si="30"/>
        <v>0.29451669182330076</v>
      </c>
      <c r="M134" s="116">
        <f t="shared" si="31"/>
        <v>4.0339999999999998</v>
      </c>
      <c r="N134" s="117">
        <f t="shared" si="32"/>
        <v>0</v>
      </c>
      <c r="O134" s="117">
        <f t="shared" si="33"/>
        <v>0.71833339469097746</v>
      </c>
      <c r="P134" s="222">
        <f t="shared" si="34"/>
        <v>70</v>
      </c>
      <c r="Q134" s="223">
        <f t="shared" si="35"/>
        <v>0</v>
      </c>
      <c r="R134" s="223">
        <f t="shared" si="36"/>
        <v>8</v>
      </c>
      <c r="T134">
        <v>534</v>
      </c>
      <c r="U134">
        <v>9048</v>
      </c>
      <c r="V134" t="s">
        <v>419</v>
      </c>
      <c r="W134">
        <v>1113.6890000000001</v>
      </c>
      <c r="X134">
        <v>273.02600000000001</v>
      </c>
      <c r="Y134">
        <v>4.0789999999999997</v>
      </c>
      <c r="Z134">
        <v>4.0339999999999998</v>
      </c>
      <c r="AA134">
        <v>122.22077299999999</v>
      </c>
      <c r="AB134">
        <v>4.7616189999999996</v>
      </c>
      <c r="AC134">
        <v>54.356053000000003</v>
      </c>
      <c r="AD134" s="1">
        <v>328</v>
      </c>
      <c r="AE134">
        <v>0</v>
      </c>
      <c r="AF134">
        <v>8</v>
      </c>
      <c r="AG134">
        <v>66</v>
      </c>
      <c r="AH134">
        <v>9.1121079999999992</v>
      </c>
      <c r="AI134">
        <v>19.2</v>
      </c>
      <c r="AJ134">
        <v>0</v>
      </c>
      <c r="AK134">
        <v>70</v>
      </c>
      <c r="AL134">
        <v>13278</v>
      </c>
      <c r="AM134">
        <v>0.9948780487804878</v>
      </c>
      <c r="AN134" t="s">
        <v>66</v>
      </c>
      <c r="AO134">
        <v>1113.6890000000001</v>
      </c>
      <c r="AP134" t="s">
        <v>793</v>
      </c>
      <c r="AQ134" t="s">
        <v>118</v>
      </c>
      <c r="AR134" t="s">
        <v>124</v>
      </c>
      <c r="AS134" t="s">
        <v>118</v>
      </c>
      <c r="AT134" t="s">
        <v>124</v>
      </c>
      <c r="AU134" t="s">
        <v>229</v>
      </c>
      <c r="AV134" t="s">
        <v>419</v>
      </c>
      <c r="AW134" t="s">
        <v>66</v>
      </c>
      <c r="AX134">
        <v>9048</v>
      </c>
      <c r="AY134" t="s">
        <v>471</v>
      </c>
      <c r="AZ134">
        <v>1</v>
      </c>
      <c r="BA134" t="s">
        <v>500</v>
      </c>
      <c r="BB134">
        <v>1</v>
      </c>
      <c r="BC134">
        <v>1</v>
      </c>
      <c r="BE134" t="s">
        <v>66</v>
      </c>
      <c r="BF134">
        <v>0</v>
      </c>
      <c r="BG134" t="s">
        <v>337</v>
      </c>
      <c r="BI134" t="s">
        <v>118</v>
      </c>
      <c r="BJ134" t="s">
        <v>419</v>
      </c>
      <c r="BK134" t="s">
        <v>66</v>
      </c>
      <c r="BL134">
        <v>0.9948780487804878</v>
      </c>
      <c r="BM134">
        <v>9048</v>
      </c>
      <c r="BN134" t="s">
        <v>124</v>
      </c>
      <c r="BO134" t="s">
        <v>229</v>
      </c>
      <c r="BP134">
        <v>1</v>
      </c>
      <c r="BQ134">
        <v>1113.6890000000001</v>
      </c>
      <c r="BR134">
        <v>3.895916285851015E-2</v>
      </c>
      <c r="BS134">
        <v>0.44473661609062154</v>
      </c>
      <c r="BT134">
        <v>0.29451669182330076</v>
      </c>
      <c r="BU134">
        <v>4.0339999999999998</v>
      </c>
      <c r="BV134">
        <v>0</v>
      </c>
      <c r="BW134">
        <v>0.71833339469097746</v>
      </c>
      <c r="BX134">
        <v>70</v>
      </c>
      <c r="BY134">
        <v>0</v>
      </c>
      <c r="BZ134">
        <v>8</v>
      </c>
    </row>
    <row r="135" spans="1:78" ht="16.5">
      <c r="A135" s="123" t="str">
        <f t="shared" ref="A135:A149" si="37">BI135</f>
        <v>해성운수</v>
      </c>
      <c r="B135" s="124" t="str">
        <f t="shared" ref="B135:B149" si="38">IF(BJ135="NULL", E135, BJ135)</f>
        <v>진영일</v>
      </c>
      <c r="C135" s="125" t="str">
        <f t="shared" ref="C135:C149" si="39">BK135</f>
        <v>A</v>
      </c>
      <c r="D135" s="126">
        <f t="shared" ref="D135:D149" si="40">BL135</f>
        <v>0.97999428895831264</v>
      </c>
      <c r="E135" s="127">
        <f t="shared" ref="E135:E149" si="41">U135</f>
        <v>5031</v>
      </c>
      <c r="F135" s="128" t="str">
        <f t="shared" ref="F135:F149" si="42">BN135</f>
        <v>24</v>
      </c>
      <c r="G135" s="129" t="str">
        <f t="shared" ref="G135:G149" si="43">BO135</f>
        <v>70바3861</v>
      </c>
      <c r="H135" s="130">
        <f t="shared" ref="H135:H149" si="44">BP135</f>
        <v>4</v>
      </c>
      <c r="I135" s="131">
        <f t="shared" ref="I135:I149" si="45">BQ135</f>
        <v>2353.3360000000002</v>
      </c>
      <c r="J135" s="132">
        <f t="shared" ref="J135:J149" si="46">AB135/AA135</f>
        <v>2.0835111122654792E-2</v>
      </c>
      <c r="K135" s="132">
        <f t="shared" ref="K135:K149" si="47">AC135/AA135</f>
        <v>0.45318812819552234</v>
      </c>
      <c r="L135" s="132">
        <f t="shared" ref="L135:L149" si="48">AD135/I135</f>
        <v>0.25368243208789565</v>
      </c>
      <c r="M135" s="133">
        <f t="shared" ref="M135:M149" si="49">Z135</f>
        <v>13.711</v>
      </c>
      <c r="N135" s="134">
        <f t="shared" ref="N135:N149" si="50">BV135</f>
        <v>0.12747860908939479</v>
      </c>
      <c r="O135" s="134">
        <f t="shared" ref="O135:O149" si="51">BW135</f>
        <v>5.8640160181121601</v>
      </c>
      <c r="P135" s="220">
        <f t="shared" ref="P135:P149" si="52">AK135</f>
        <v>77</v>
      </c>
      <c r="Q135" s="221">
        <f t="shared" ref="Q135:Q149" si="53">AE135</f>
        <v>3</v>
      </c>
      <c r="R135" s="221">
        <f t="shared" ref="R135:R149" si="54">AF135</f>
        <v>138</v>
      </c>
      <c r="T135">
        <v>534</v>
      </c>
      <c r="U135">
        <v>5031</v>
      </c>
      <c r="V135" t="s">
        <v>322</v>
      </c>
      <c r="W135">
        <v>2353.3359999999998</v>
      </c>
      <c r="X135">
        <v>1001.298</v>
      </c>
      <c r="Y135">
        <v>2.35</v>
      </c>
      <c r="Z135">
        <v>13.711</v>
      </c>
      <c r="AA135">
        <v>166.170796</v>
      </c>
      <c r="AB135">
        <v>3.4621870000000001</v>
      </c>
      <c r="AC135">
        <v>75.306631999999993</v>
      </c>
      <c r="AD135" s="1">
        <v>597</v>
      </c>
      <c r="AE135">
        <v>3</v>
      </c>
      <c r="AF135">
        <v>138</v>
      </c>
      <c r="AG135">
        <v>82</v>
      </c>
      <c r="AH135">
        <v>14.162151</v>
      </c>
      <c r="AI135">
        <v>2557.3000000000002</v>
      </c>
      <c r="AJ135">
        <v>0</v>
      </c>
      <c r="AK135">
        <v>77</v>
      </c>
      <c r="AL135">
        <v>45061</v>
      </c>
      <c r="AM135">
        <v>0.97999428895831264</v>
      </c>
      <c r="AN135" t="s">
        <v>66</v>
      </c>
      <c r="AO135">
        <v>1983.9639999999999</v>
      </c>
      <c r="AP135" t="s">
        <v>794</v>
      </c>
      <c r="AQ135" t="s">
        <v>118</v>
      </c>
      <c r="AR135" t="s">
        <v>119</v>
      </c>
      <c r="AS135" t="s">
        <v>118</v>
      </c>
      <c r="AT135" t="s">
        <v>119</v>
      </c>
      <c r="AU135" t="s">
        <v>193</v>
      </c>
      <c r="AV135" t="s">
        <v>322</v>
      </c>
      <c r="AW135" t="s">
        <v>66</v>
      </c>
      <c r="AX135">
        <v>5031</v>
      </c>
      <c r="AY135" t="s">
        <v>464</v>
      </c>
      <c r="AZ135">
        <v>7</v>
      </c>
      <c r="BA135" t="s">
        <v>386</v>
      </c>
      <c r="BB135">
        <v>4</v>
      </c>
      <c r="BC135">
        <v>1</v>
      </c>
      <c r="BE135" t="s">
        <v>66</v>
      </c>
      <c r="BF135">
        <v>0</v>
      </c>
      <c r="BG135" t="s">
        <v>337</v>
      </c>
      <c r="BI135" t="s">
        <v>118</v>
      </c>
      <c r="BJ135" t="s">
        <v>322</v>
      </c>
      <c r="BK135" t="s">
        <v>66</v>
      </c>
      <c r="BL135">
        <v>0.97999428895831264</v>
      </c>
      <c r="BM135">
        <v>5031</v>
      </c>
      <c r="BN135" t="s">
        <v>119</v>
      </c>
      <c r="BO135" t="s">
        <v>193</v>
      </c>
      <c r="BP135">
        <v>4</v>
      </c>
      <c r="BQ135">
        <v>2353.3360000000002</v>
      </c>
      <c r="BR135">
        <v>2.0835111122654792E-2</v>
      </c>
      <c r="BS135">
        <v>0.45318812819552234</v>
      </c>
      <c r="BT135">
        <v>0.25368243208789565</v>
      </c>
      <c r="BU135">
        <v>13.711</v>
      </c>
      <c r="BV135">
        <v>0.12747860908939479</v>
      </c>
      <c r="BW135">
        <v>5.8640160181121601</v>
      </c>
      <c r="BX135">
        <v>77</v>
      </c>
      <c r="BY135">
        <v>3</v>
      </c>
      <c r="BZ135">
        <v>138</v>
      </c>
    </row>
    <row r="136" spans="1:78" ht="16.5">
      <c r="A136" s="106" t="str">
        <f t="shared" si="37"/>
        <v>해성운수</v>
      </c>
      <c r="B136" s="107" t="str">
        <f t="shared" si="38"/>
        <v>채수강</v>
      </c>
      <c r="C136" s="108" t="str">
        <f t="shared" si="39"/>
        <v>A</v>
      </c>
      <c r="D136" s="109">
        <f t="shared" si="40"/>
        <v>0.99869381859320328</v>
      </c>
      <c r="E136" s="110">
        <f t="shared" si="41"/>
        <v>5782</v>
      </c>
      <c r="F136" s="111" t="str">
        <f t="shared" si="42"/>
        <v>24</v>
      </c>
      <c r="G136" s="112" t="str">
        <f t="shared" si="43"/>
        <v>70바3857</v>
      </c>
      <c r="H136" s="113">
        <f t="shared" si="44"/>
        <v>4</v>
      </c>
      <c r="I136" s="114">
        <f t="shared" si="45"/>
        <v>1998.502</v>
      </c>
      <c r="J136" s="115">
        <f t="shared" si="46"/>
        <v>1.9778382940852282E-2</v>
      </c>
      <c r="K136" s="115">
        <f t="shared" si="47"/>
        <v>0.42843257403832802</v>
      </c>
      <c r="L136" s="115">
        <f t="shared" si="48"/>
        <v>0.18463829408226762</v>
      </c>
      <c r="M136" s="116">
        <f t="shared" si="49"/>
        <v>13.525</v>
      </c>
      <c r="N136" s="117">
        <f t="shared" si="50"/>
        <v>0.25018739035537618</v>
      </c>
      <c r="O136" s="117">
        <f t="shared" si="51"/>
        <v>11.408545000205153</v>
      </c>
      <c r="P136" s="222">
        <f t="shared" si="52"/>
        <v>57</v>
      </c>
      <c r="Q136" s="223">
        <f t="shared" si="53"/>
        <v>5</v>
      </c>
      <c r="R136" s="223">
        <f t="shared" si="54"/>
        <v>228</v>
      </c>
      <c r="T136">
        <v>534</v>
      </c>
      <c r="U136">
        <v>5782</v>
      </c>
      <c r="V136" t="s">
        <v>323</v>
      </c>
      <c r="W136">
        <v>1998.502</v>
      </c>
      <c r="X136">
        <v>779.97199999999998</v>
      </c>
      <c r="Y136">
        <v>2.5619999999999998</v>
      </c>
      <c r="Z136">
        <v>13.525</v>
      </c>
      <c r="AA136">
        <v>139.348298</v>
      </c>
      <c r="AB136">
        <v>2.756084</v>
      </c>
      <c r="AC136">
        <v>59.701349999999998</v>
      </c>
      <c r="AD136" s="1">
        <v>369</v>
      </c>
      <c r="AE136">
        <v>5</v>
      </c>
      <c r="AF136">
        <v>228</v>
      </c>
      <c r="AG136">
        <v>79</v>
      </c>
      <c r="AH136">
        <v>14.341775</v>
      </c>
      <c r="AI136">
        <v>1157.8</v>
      </c>
      <c r="AJ136">
        <v>0</v>
      </c>
      <c r="AK136">
        <v>57</v>
      </c>
      <c r="AL136">
        <v>34703</v>
      </c>
      <c r="AM136">
        <v>0.99869381859320328</v>
      </c>
      <c r="AN136" t="s">
        <v>66</v>
      </c>
      <c r="AO136">
        <v>1577.095</v>
      </c>
      <c r="AP136" t="s">
        <v>795</v>
      </c>
      <c r="AQ136" t="s">
        <v>118</v>
      </c>
      <c r="AR136" t="s">
        <v>119</v>
      </c>
      <c r="AS136" t="s">
        <v>118</v>
      </c>
      <c r="AT136" t="s">
        <v>119</v>
      </c>
      <c r="AU136" t="s">
        <v>189</v>
      </c>
      <c r="AV136" t="s">
        <v>323</v>
      </c>
      <c r="AW136" t="s">
        <v>66</v>
      </c>
      <c r="AX136">
        <v>5782</v>
      </c>
      <c r="AY136" t="s">
        <v>464</v>
      </c>
      <c r="AZ136">
        <v>1</v>
      </c>
      <c r="BA136" t="s">
        <v>370</v>
      </c>
      <c r="BB136">
        <v>4</v>
      </c>
      <c r="BC136">
        <v>1</v>
      </c>
      <c r="BE136" t="s">
        <v>71</v>
      </c>
      <c r="BF136">
        <v>-1</v>
      </c>
      <c r="BG136" t="s">
        <v>425</v>
      </c>
      <c r="BI136" t="s">
        <v>118</v>
      </c>
      <c r="BJ136" t="s">
        <v>323</v>
      </c>
      <c r="BK136" t="s">
        <v>66</v>
      </c>
      <c r="BL136">
        <v>0.99869381859320328</v>
      </c>
      <c r="BM136">
        <v>5782</v>
      </c>
      <c r="BN136" t="s">
        <v>119</v>
      </c>
      <c r="BO136" t="s">
        <v>189</v>
      </c>
      <c r="BP136">
        <v>4</v>
      </c>
      <c r="BQ136">
        <v>1998.502</v>
      </c>
      <c r="BR136">
        <v>1.9778382940852282E-2</v>
      </c>
      <c r="BS136">
        <v>0.42843257403832802</v>
      </c>
      <c r="BT136">
        <v>0.18463829408226762</v>
      </c>
      <c r="BU136">
        <v>13.525</v>
      </c>
      <c r="BV136">
        <v>0.25018739035537618</v>
      </c>
      <c r="BW136">
        <v>11.408545000205153</v>
      </c>
      <c r="BX136">
        <v>57</v>
      </c>
      <c r="BY136">
        <v>5</v>
      </c>
      <c r="BZ136">
        <v>228</v>
      </c>
    </row>
    <row r="137" spans="1:78" ht="16.5">
      <c r="A137" s="123" t="str">
        <f t="shared" si="37"/>
        <v>해성운수</v>
      </c>
      <c r="B137" s="124" t="str">
        <f t="shared" si="38"/>
        <v>최규현</v>
      </c>
      <c r="C137" s="125" t="str">
        <f t="shared" si="39"/>
        <v>D</v>
      </c>
      <c r="D137" s="126">
        <f t="shared" si="40"/>
        <v>0.84043478260869575</v>
      </c>
      <c r="E137" s="127">
        <f t="shared" si="41"/>
        <v>8383</v>
      </c>
      <c r="F137" s="128" t="str">
        <f t="shared" si="42"/>
        <v>24</v>
      </c>
      <c r="G137" s="129" t="str">
        <f t="shared" si="43"/>
        <v>70바3876</v>
      </c>
      <c r="H137" s="130">
        <f t="shared" si="44"/>
        <v>1</v>
      </c>
      <c r="I137" s="131">
        <f t="shared" si="45"/>
        <v>2133.4290000000001</v>
      </c>
      <c r="J137" s="132">
        <f t="shared" si="46"/>
        <v>6.5094585618543565E-3</v>
      </c>
      <c r="K137" s="132">
        <f t="shared" si="47"/>
        <v>0.49347893709598029</v>
      </c>
      <c r="L137" s="132">
        <f t="shared" si="48"/>
        <v>0.15093073170000032</v>
      </c>
      <c r="M137" s="133">
        <f t="shared" si="49"/>
        <v>15.365</v>
      </c>
      <c r="N137" s="134">
        <f t="shared" si="50"/>
        <v>0.23436449021739181</v>
      </c>
      <c r="O137" s="134">
        <f t="shared" si="51"/>
        <v>39.607598846739215</v>
      </c>
      <c r="P137" s="220">
        <f t="shared" si="52"/>
        <v>107</v>
      </c>
      <c r="Q137" s="221">
        <f t="shared" si="53"/>
        <v>5</v>
      </c>
      <c r="R137" s="221">
        <f t="shared" si="54"/>
        <v>872</v>
      </c>
      <c r="T137">
        <v>534</v>
      </c>
      <c r="U137">
        <v>8383</v>
      </c>
      <c r="V137" t="s">
        <v>589</v>
      </c>
      <c r="W137">
        <v>2168.989</v>
      </c>
      <c r="X137">
        <v>1118.44</v>
      </c>
      <c r="Y137">
        <v>1.9390000000000001</v>
      </c>
      <c r="Z137">
        <v>15.365</v>
      </c>
      <c r="AA137">
        <v>159.33690799999999</v>
      </c>
      <c r="AB137">
        <v>1.0371969999999999</v>
      </c>
      <c r="AC137">
        <v>78.629407999999998</v>
      </c>
      <c r="AD137" s="1">
        <v>322</v>
      </c>
      <c r="AE137">
        <v>5</v>
      </c>
      <c r="AF137">
        <v>872</v>
      </c>
      <c r="AG137">
        <v>91</v>
      </c>
      <c r="AH137">
        <v>13.612596</v>
      </c>
      <c r="AI137">
        <v>2044.6</v>
      </c>
      <c r="AJ137">
        <v>32.200000000000003</v>
      </c>
      <c r="AK137">
        <v>107</v>
      </c>
      <c r="AL137">
        <v>83876</v>
      </c>
      <c r="AM137">
        <v>0.84043478260869575</v>
      </c>
      <c r="AN137" t="s">
        <v>67</v>
      </c>
      <c r="AO137">
        <v>2133.4290000000001</v>
      </c>
      <c r="AP137" t="s">
        <v>796</v>
      </c>
      <c r="AQ137" t="s">
        <v>118</v>
      </c>
      <c r="AR137" t="s">
        <v>119</v>
      </c>
      <c r="AS137" t="s">
        <v>118</v>
      </c>
      <c r="AT137" t="s">
        <v>119</v>
      </c>
      <c r="AU137" t="s">
        <v>561</v>
      </c>
      <c r="AV137" t="s">
        <v>589</v>
      </c>
      <c r="AW137" t="s">
        <v>67</v>
      </c>
      <c r="AX137">
        <v>8383</v>
      </c>
      <c r="AY137" t="s">
        <v>463</v>
      </c>
      <c r="AZ137">
        <v>2</v>
      </c>
      <c r="BA137" t="s">
        <v>487</v>
      </c>
      <c r="BB137">
        <v>1</v>
      </c>
      <c r="BC137">
        <v>1</v>
      </c>
      <c r="BE137" t="s">
        <v>67</v>
      </c>
      <c r="BF137">
        <v>0</v>
      </c>
      <c r="BG137" t="s">
        <v>337</v>
      </c>
      <c r="BI137" t="s">
        <v>118</v>
      </c>
      <c r="BJ137" t="s">
        <v>589</v>
      </c>
      <c r="BK137" t="s">
        <v>67</v>
      </c>
      <c r="BL137">
        <v>0.84043478260869575</v>
      </c>
      <c r="BM137">
        <v>8383</v>
      </c>
      <c r="BN137" t="s">
        <v>119</v>
      </c>
      <c r="BO137" t="s">
        <v>561</v>
      </c>
      <c r="BP137">
        <v>1</v>
      </c>
      <c r="BQ137">
        <v>2133.4290000000001</v>
      </c>
      <c r="BR137">
        <v>6.5094585618543565E-3</v>
      </c>
      <c r="BS137">
        <v>0.49347893709598029</v>
      </c>
      <c r="BT137">
        <v>0.14845626234157941</v>
      </c>
      <c r="BU137">
        <v>15.365</v>
      </c>
      <c r="BV137">
        <v>0.23436449021739181</v>
      </c>
      <c r="BW137">
        <v>39.607598846739215</v>
      </c>
      <c r="BX137">
        <v>107</v>
      </c>
      <c r="BY137">
        <v>5</v>
      </c>
      <c r="BZ137">
        <v>872</v>
      </c>
    </row>
    <row r="138" spans="1:78" ht="16.5">
      <c r="A138" s="106" t="str">
        <f t="shared" si="37"/>
        <v>해성운수</v>
      </c>
      <c r="B138" s="107" t="str">
        <f t="shared" si="38"/>
        <v>최길엽</v>
      </c>
      <c r="C138" s="108" t="str">
        <f t="shared" si="39"/>
        <v>C</v>
      </c>
      <c r="D138" s="109">
        <f t="shared" si="40"/>
        <v>0.86293185139155348</v>
      </c>
      <c r="E138" s="110">
        <f t="shared" si="41"/>
        <v>5721</v>
      </c>
      <c r="F138" s="111" t="str">
        <f t="shared" si="42"/>
        <v>557</v>
      </c>
      <c r="G138" s="112" t="str">
        <f t="shared" si="43"/>
        <v>70바3892</v>
      </c>
      <c r="H138" s="113">
        <f t="shared" si="44"/>
        <v>3</v>
      </c>
      <c r="I138" s="114">
        <f t="shared" si="45"/>
        <v>1301.461</v>
      </c>
      <c r="J138" s="115">
        <f t="shared" si="46"/>
        <v>3.4752469486246163E-2</v>
      </c>
      <c r="K138" s="115">
        <f t="shared" si="47"/>
        <v>0.53804130689285379</v>
      </c>
      <c r="L138" s="115">
        <f t="shared" si="48"/>
        <v>0.29044281772561759</v>
      </c>
      <c r="M138" s="116">
        <f t="shared" si="49"/>
        <v>10.441000000000001</v>
      </c>
      <c r="N138" s="117">
        <f t="shared" si="50"/>
        <v>7.6836724266036396E-2</v>
      </c>
      <c r="O138" s="117">
        <f t="shared" si="51"/>
        <v>0.2305101727981092</v>
      </c>
      <c r="P138" s="222">
        <f t="shared" si="52"/>
        <v>241</v>
      </c>
      <c r="Q138" s="223">
        <f t="shared" si="53"/>
        <v>1</v>
      </c>
      <c r="R138" s="223">
        <f t="shared" si="54"/>
        <v>3</v>
      </c>
      <c r="T138">
        <v>534</v>
      </c>
      <c r="U138">
        <v>5721</v>
      </c>
      <c r="V138" t="s">
        <v>324</v>
      </c>
      <c r="W138">
        <v>1301.461</v>
      </c>
      <c r="X138">
        <v>368.42399999999998</v>
      </c>
      <c r="Y138">
        <v>3.5329999999999999</v>
      </c>
      <c r="Z138">
        <v>10.441000000000001</v>
      </c>
      <c r="AA138">
        <v>165.83914999999999</v>
      </c>
      <c r="AB138">
        <v>5.7633200000000002</v>
      </c>
      <c r="AC138">
        <v>89.228313</v>
      </c>
      <c r="AD138" s="1">
        <v>378</v>
      </c>
      <c r="AE138">
        <v>1</v>
      </c>
      <c r="AF138">
        <v>3</v>
      </c>
      <c r="AG138">
        <v>66</v>
      </c>
      <c r="AH138">
        <v>7.8477300000000003</v>
      </c>
      <c r="AI138">
        <v>34.799999999999997</v>
      </c>
      <c r="AJ138">
        <v>0</v>
      </c>
      <c r="AK138">
        <v>241</v>
      </c>
      <c r="AL138">
        <v>76938</v>
      </c>
      <c r="AM138">
        <v>0.86293185139155348</v>
      </c>
      <c r="AN138" t="s">
        <v>69</v>
      </c>
      <c r="AO138">
        <v>1058.2470000000001</v>
      </c>
      <c r="AP138" t="s">
        <v>797</v>
      </c>
      <c r="AQ138" t="s">
        <v>118</v>
      </c>
      <c r="AR138" t="s">
        <v>122</v>
      </c>
      <c r="AS138" t="s">
        <v>118</v>
      </c>
      <c r="AT138" t="s">
        <v>122</v>
      </c>
      <c r="AU138" t="s">
        <v>223</v>
      </c>
      <c r="AV138" t="s">
        <v>324</v>
      </c>
      <c r="AW138" t="s">
        <v>69</v>
      </c>
      <c r="AX138">
        <v>5721</v>
      </c>
      <c r="AY138" t="s">
        <v>451</v>
      </c>
      <c r="AZ138">
        <v>2</v>
      </c>
      <c r="BA138" t="s">
        <v>612</v>
      </c>
      <c r="BB138">
        <v>3</v>
      </c>
      <c r="BC138">
        <v>1</v>
      </c>
      <c r="BE138" t="s">
        <v>69</v>
      </c>
      <c r="BF138">
        <v>0</v>
      </c>
      <c r="BG138" t="s">
        <v>337</v>
      </c>
      <c r="BI138" t="s">
        <v>118</v>
      </c>
      <c r="BJ138" t="s">
        <v>324</v>
      </c>
      <c r="BK138" t="s">
        <v>69</v>
      </c>
      <c r="BL138">
        <v>0.86293185139155348</v>
      </c>
      <c r="BM138">
        <v>5721</v>
      </c>
      <c r="BN138" t="s">
        <v>122</v>
      </c>
      <c r="BO138" t="s">
        <v>223</v>
      </c>
      <c r="BP138">
        <v>3</v>
      </c>
      <c r="BQ138">
        <v>1301.461</v>
      </c>
      <c r="BR138">
        <v>3.4752469486246163E-2</v>
      </c>
      <c r="BS138">
        <v>0.53804130689285379</v>
      </c>
      <c r="BT138">
        <v>0.29044281772561759</v>
      </c>
      <c r="BU138">
        <v>10.441000000000001</v>
      </c>
      <c r="BV138">
        <v>7.6836724266036396E-2</v>
      </c>
      <c r="BW138">
        <v>0.2305101727981092</v>
      </c>
      <c r="BX138">
        <v>241</v>
      </c>
      <c r="BY138">
        <v>1</v>
      </c>
      <c r="BZ138">
        <v>3</v>
      </c>
    </row>
    <row r="139" spans="1:78" ht="16.5">
      <c r="A139" s="123" t="str">
        <f t="shared" si="37"/>
        <v>해성운수</v>
      </c>
      <c r="B139" s="124" t="str">
        <f t="shared" si="38"/>
        <v>최석규</v>
      </c>
      <c r="C139" s="125" t="str">
        <f t="shared" si="39"/>
        <v>A</v>
      </c>
      <c r="D139" s="126">
        <f t="shared" si="40"/>
        <v>0.96005077006498474</v>
      </c>
      <c r="E139" s="127">
        <f t="shared" si="41"/>
        <v>4567</v>
      </c>
      <c r="F139" s="128" t="str">
        <f t="shared" si="42"/>
        <v>24</v>
      </c>
      <c r="G139" s="129" t="str">
        <f t="shared" si="43"/>
        <v>70바3878</v>
      </c>
      <c r="H139" s="130">
        <f t="shared" si="44"/>
        <v>4</v>
      </c>
      <c r="I139" s="131">
        <f t="shared" si="45"/>
        <v>2186.0609999999997</v>
      </c>
      <c r="J139" s="132">
        <f t="shared" si="46"/>
        <v>5.6290703314722723E-3</v>
      </c>
      <c r="K139" s="132">
        <f t="shared" si="47"/>
        <v>0.38031706366453349</v>
      </c>
      <c r="L139" s="132">
        <f t="shared" si="48"/>
        <v>8.0967548481035073E-2</v>
      </c>
      <c r="M139" s="133">
        <f t="shared" si="49"/>
        <v>13.178000000000001</v>
      </c>
      <c r="N139" s="134">
        <f t="shared" si="50"/>
        <v>0.32021064371030822</v>
      </c>
      <c r="O139" s="134">
        <f t="shared" si="51"/>
        <v>18.297751069160469</v>
      </c>
      <c r="P139" s="220">
        <f t="shared" si="52"/>
        <v>6</v>
      </c>
      <c r="Q139" s="221">
        <f t="shared" si="53"/>
        <v>7</v>
      </c>
      <c r="R139" s="221">
        <f t="shared" si="54"/>
        <v>400</v>
      </c>
      <c r="T139">
        <v>534</v>
      </c>
      <c r="U139">
        <v>4567</v>
      </c>
      <c r="V139" t="s">
        <v>325</v>
      </c>
      <c r="W139">
        <v>2186.0610000000001</v>
      </c>
      <c r="X139">
        <v>948.67100000000005</v>
      </c>
      <c r="Y139">
        <v>2.3039999999999998</v>
      </c>
      <c r="Z139">
        <v>13.178000000000001</v>
      </c>
      <c r="AA139">
        <v>134.61050499999999</v>
      </c>
      <c r="AB139">
        <v>0.75773199999999996</v>
      </c>
      <c r="AC139">
        <v>51.194671999999997</v>
      </c>
      <c r="AD139" s="1">
        <v>177</v>
      </c>
      <c r="AE139">
        <v>7</v>
      </c>
      <c r="AF139">
        <v>400</v>
      </c>
      <c r="AG139">
        <v>89</v>
      </c>
      <c r="AH139">
        <v>16.239898</v>
      </c>
      <c r="AI139">
        <v>851.8</v>
      </c>
      <c r="AJ139">
        <v>0</v>
      </c>
      <c r="AK139">
        <v>6</v>
      </c>
      <c r="AL139">
        <v>3181</v>
      </c>
      <c r="AM139">
        <v>0.96005077006498474</v>
      </c>
      <c r="AN139" t="s">
        <v>66</v>
      </c>
      <c r="AO139">
        <v>1813.4069999999999</v>
      </c>
      <c r="AP139" t="s">
        <v>798</v>
      </c>
      <c r="AQ139" t="s">
        <v>118</v>
      </c>
      <c r="AR139" t="s">
        <v>119</v>
      </c>
      <c r="AS139" t="s">
        <v>118</v>
      </c>
      <c r="AT139" t="s">
        <v>119</v>
      </c>
      <c r="AU139" t="s">
        <v>205</v>
      </c>
      <c r="AV139" t="s">
        <v>325</v>
      </c>
      <c r="AW139" t="s">
        <v>66</v>
      </c>
      <c r="AX139">
        <v>4567</v>
      </c>
      <c r="AY139" t="s">
        <v>464</v>
      </c>
      <c r="AZ139">
        <v>13</v>
      </c>
      <c r="BA139" t="s">
        <v>568</v>
      </c>
      <c r="BB139">
        <v>4</v>
      </c>
      <c r="BC139">
        <v>1</v>
      </c>
      <c r="BE139" t="s">
        <v>68</v>
      </c>
      <c r="BF139">
        <v>1</v>
      </c>
      <c r="BG139" t="s">
        <v>371</v>
      </c>
      <c r="BI139" t="s">
        <v>118</v>
      </c>
      <c r="BJ139" t="s">
        <v>325</v>
      </c>
      <c r="BK139" t="s">
        <v>66</v>
      </c>
      <c r="BL139">
        <v>0.96005077006498474</v>
      </c>
      <c r="BM139">
        <v>4567</v>
      </c>
      <c r="BN139" t="s">
        <v>119</v>
      </c>
      <c r="BO139" t="s">
        <v>205</v>
      </c>
      <c r="BP139">
        <v>4</v>
      </c>
      <c r="BQ139">
        <v>2186.0609999999997</v>
      </c>
      <c r="BR139">
        <v>5.6290703314722723E-3</v>
      </c>
      <c r="BS139">
        <v>0.38031706366453349</v>
      </c>
      <c r="BT139">
        <v>8.0967548481035059E-2</v>
      </c>
      <c r="BU139">
        <v>13.178000000000001</v>
      </c>
      <c r="BV139">
        <v>0.32021064371030822</v>
      </c>
      <c r="BW139">
        <v>18.297751069160469</v>
      </c>
      <c r="BX139">
        <v>6</v>
      </c>
      <c r="BY139">
        <v>7</v>
      </c>
      <c r="BZ139">
        <v>400</v>
      </c>
    </row>
    <row r="140" spans="1:78" ht="16.5">
      <c r="A140" s="106" t="str">
        <f t="shared" si="37"/>
        <v>해성운수</v>
      </c>
      <c r="B140" s="107" t="str">
        <f t="shared" si="38"/>
        <v>최정규</v>
      </c>
      <c r="C140" s="108" t="str">
        <f t="shared" si="39"/>
        <v>A</v>
      </c>
      <c r="D140" s="109">
        <f t="shared" si="40"/>
        <v>0.98666666666666669</v>
      </c>
      <c r="E140" s="110">
        <f t="shared" si="41"/>
        <v>6677</v>
      </c>
      <c r="F140" s="111" t="str">
        <f t="shared" si="42"/>
        <v>24</v>
      </c>
      <c r="G140" s="112" t="str">
        <f t="shared" si="43"/>
        <v>70바3858</v>
      </c>
      <c r="H140" s="113">
        <f t="shared" si="44"/>
        <v>1</v>
      </c>
      <c r="I140" s="114">
        <f t="shared" si="45"/>
        <v>2040.9770000000001</v>
      </c>
      <c r="J140" s="115">
        <f t="shared" si="46"/>
        <v>2.2197482537254828E-2</v>
      </c>
      <c r="K140" s="115">
        <f t="shared" si="47"/>
        <v>0.46612180771528033</v>
      </c>
      <c r="L140" s="115">
        <f t="shared" si="48"/>
        <v>0.30083631515690767</v>
      </c>
      <c r="M140" s="116">
        <f t="shared" si="49"/>
        <v>14.135</v>
      </c>
      <c r="N140" s="117">
        <f t="shared" si="50"/>
        <v>0</v>
      </c>
      <c r="O140" s="117">
        <f t="shared" si="51"/>
        <v>3.8216991176284689</v>
      </c>
      <c r="P140" s="222">
        <f t="shared" si="52"/>
        <v>97</v>
      </c>
      <c r="Q140" s="223">
        <f t="shared" si="53"/>
        <v>0</v>
      </c>
      <c r="R140" s="223">
        <f t="shared" si="54"/>
        <v>78</v>
      </c>
      <c r="T140">
        <v>534</v>
      </c>
      <c r="U140">
        <v>6677</v>
      </c>
      <c r="V140" t="s">
        <v>420</v>
      </c>
      <c r="W140">
        <v>2040.9770000000001</v>
      </c>
      <c r="X140">
        <v>861.99199999999996</v>
      </c>
      <c r="Y140">
        <v>2.3679999999999999</v>
      </c>
      <c r="Z140">
        <v>14.135</v>
      </c>
      <c r="AA140">
        <v>157.82469900000001</v>
      </c>
      <c r="AB140">
        <v>3.5033110000000001</v>
      </c>
      <c r="AC140">
        <v>73.565534</v>
      </c>
      <c r="AD140" s="1">
        <v>614</v>
      </c>
      <c r="AE140">
        <v>0</v>
      </c>
      <c r="AF140">
        <v>78</v>
      </c>
      <c r="AG140">
        <v>78</v>
      </c>
      <c r="AH140">
        <v>12.931922999999999</v>
      </c>
      <c r="AI140">
        <v>2610.8000000000002</v>
      </c>
      <c r="AJ140">
        <v>0</v>
      </c>
      <c r="AK140">
        <v>97</v>
      </c>
      <c r="AL140">
        <v>68647</v>
      </c>
      <c r="AM140">
        <v>0.98666666666666669</v>
      </c>
      <c r="AN140" t="s">
        <v>66</v>
      </c>
      <c r="AO140">
        <v>2040.9770000000001</v>
      </c>
      <c r="AP140" t="s">
        <v>799</v>
      </c>
      <c r="AQ140" t="s">
        <v>118</v>
      </c>
      <c r="AR140" t="s">
        <v>119</v>
      </c>
      <c r="AS140" t="s">
        <v>118</v>
      </c>
      <c r="AT140" t="s">
        <v>119</v>
      </c>
      <c r="AU140" t="s">
        <v>384</v>
      </c>
      <c r="AV140" t="s">
        <v>420</v>
      </c>
      <c r="AW140" t="s">
        <v>66</v>
      </c>
      <c r="AX140">
        <v>6677</v>
      </c>
      <c r="AY140" t="s">
        <v>464</v>
      </c>
      <c r="AZ140">
        <v>5</v>
      </c>
      <c r="BA140" t="s">
        <v>387</v>
      </c>
      <c r="BB140">
        <v>1</v>
      </c>
      <c r="BC140">
        <v>1</v>
      </c>
      <c r="BE140" t="s">
        <v>66</v>
      </c>
      <c r="BF140">
        <v>0</v>
      </c>
      <c r="BG140" t="s">
        <v>337</v>
      </c>
      <c r="BI140" t="s">
        <v>118</v>
      </c>
      <c r="BJ140" t="s">
        <v>420</v>
      </c>
      <c r="BK140" t="s">
        <v>66</v>
      </c>
      <c r="BL140">
        <v>0.98666666666666669</v>
      </c>
      <c r="BM140">
        <v>6677</v>
      </c>
      <c r="BN140" t="s">
        <v>119</v>
      </c>
      <c r="BO140" t="s">
        <v>384</v>
      </c>
      <c r="BP140">
        <v>1</v>
      </c>
      <c r="BQ140">
        <v>2040.9770000000001</v>
      </c>
      <c r="BR140">
        <v>2.2197482537254828E-2</v>
      </c>
      <c r="BS140">
        <v>0.46612180771528033</v>
      </c>
      <c r="BT140">
        <v>0.30083631515690767</v>
      </c>
      <c r="BU140">
        <v>14.135</v>
      </c>
      <c r="BV140">
        <v>0</v>
      </c>
      <c r="BW140">
        <v>3.8216991176284689</v>
      </c>
      <c r="BX140">
        <v>97</v>
      </c>
      <c r="BY140">
        <v>0</v>
      </c>
      <c r="BZ140">
        <v>78</v>
      </c>
    </row>
    <row r="141" spans="1:78" ht="16.5">
      <c r="A141" s="123" t="str">
        <f t="shared" si="37"/>
        <v>해성운수</v>
      </c>
      <c r="B141" s="124" t="str">
        <f t="shared" si="38"/>
        <v>최홍선</v>
      </c>
      <c r="C141" s="125" t="str">
        <f t="shared" si="39"/>
        <v>S</v>
      </c>
      <c r="D141" s="126">
        <f t="shared" si="40"/>
        <v>1.0025552851063102</v>
      </c>
      <c r="E141" s="127">
        <f t="shared" si="41"/>
        <v>6021</v>
      </c>
      <c r="F141" s="128" t="str">
        <f t="shared" si="42"/>
        <v>24</v>
      </c>
      <c r="G141" s="129" t="str">
        <f t="shared" si="43"/>
        <v>70바3874</v>
      </c>
      <c r="H141" s="130">
        <f t="shared" si="44"/>
        <v>4</v>
      </c>
      <c r="I141" s="131">
        <f t="shared" si="45"/>
        <v>2140.9850000000001</v>
      </c>
      <c r="J141" s="132">
        <f t="shared" si="46"/>
        <v>7.0934671029713198E-3</v>
      </c>
      <c r="K141" s="132">
        <f t="shared" si="47"/>
        <v>0.35459676535863183</v>
      </c>
      <c r="L141" s="132">
        <f t="shared" si="48"/>
        <v>0.13031385086770808</v>
      </c>
      <c r="M141" s="133">
        <f t="shared" si="49"/>
        <v>10.675000000000001</v>
      </c>
      <c r="N141" s="134">
        <f t="shared" si="50"/>
        <v>0.23353736714643025</v>
      </c>
      <c r="O141" s="134">
        <f t="shared" si="51"/>
        <v>5.7450192318021838</v>
      </c>
      <c r="P141" s="220">
        <f t="shared" si="52"/>
        <v>2</v>
      </c>
      <c r="Q141" s="221">
        <f t="shared" si="53"/>
        <v>5</v>
      </c>
      <c r="R141" s="221">
        <f t="shared" si="54"/>
        <v>123</v>
      </c>
      <c r="T141">
        <v>534</v>
      </c>
      <c r="U141">
        <v>6021</v>
      </c>
      <c r="V141" t="s">
        <v>326</v>
      </c>
      <c r="W141">
        <v>2140.9850000000001</v>
      </c>
      <c r="X141">
        <v>890.19399999999996</v>
      </c>
      <c r="Y141">
        <v>2.4049999999999998</v>
      </c>
      <c r="Z141">
        <v>10.675000000000001</v>
      </c>
      <c r="AA141">
        <v>131.57106200000001</v>
      </c>
      <c r="AB141">
        <v>0.93329499999999999</v>
      </c>
      <c r="AC141">
        <v>46.654673000000003</v>
      </c>
      <c r="AD141" s="1">
        <v>279</v>
      </c>
      <c r="AE141">
        <v>5</v>
      </c>
      <c r="AF141">
        <v>123</v>
      </c>
      <c r="AG141">
        <v>75</v>
      </c>
      <c r="AH141">
        <v>16.272461</v>
      </c>
      <c r="AI141">
        <v>251.8</v>
      </c>
      <c r="AJ141">
        <v>0</v>
      </c>
      <c r="AK141">
        <v>2</v>
      </c>
      <c r="AL141">
        <v>1020</v>
      </c>
      <c r="AM141">
        <v>1.0025552851063102</v>
      </c>
      <c r="AN141" t="s">
        <v>71</v>
      </c>
      <c r="AO141">
        <v>1662.2840000000001</v>
      </c>
      <c r="AP141" t="s">
        <v>800</v>
      </c>
      <c r="AQ141" t="s">
        <v>118</v>
      </c>
      <c r="AR141" t="s">
        <v>119</v>
      </c>
      <c r="AS141" t="s">
        <v>118</v>
      </c>
      <c r="AT141" t="s">
        <v>119</v>
      </c>
      <c r="AU141" t="s">
        <v>200</v>
      </c>
      <c r="AV141" t="s">
        <v>326</v>
      </c>
      <c r="AW141" t="s">
        <v>71</v>
      </c>
      <c r="AX141">
        <v>6021</v>
      </c>
      <c r="AY141" t="s">
        <v>461</v>
      </c>
      <c r="AZ141">
        <v>20</v>
      </c>
      <c r="BA141" t="s">
        <v>801</v>
      </c>
      <c r="BB141">
        <v>4</v>
      </c>
      <c r="BC141">
        <v>1</v>
      </c>
      <c r="BE141" t="s">
        <v>66</v>
      </c>
      <c r="BF141">
        <v>1</v>
      </c>
      <c r="BG141" t="s">
        <v>371</v>
      </c>
      <c r="BI141" t="s">
        <v>118</v>
      </c>
      <c r="BJ141" t="s">
        <v>326</v>
      </c>
      <c r="BK141" t="s">
        <v>71</v>
      </c>
      <c r="BL141">
        <v>1.0025552851063102</v>
      </c>
      <c r="BM141">
        <v>6021</v>
      </c>
      <c r="BN141" t="s">
        <v>119</v>
      </c>
      <c r="BO141" t="s">
        <v>200</v>
      </c>
      <c r="BP141">
        <v>4</v>
      </c>
      <c r="BQ141">
        <v>2140.9850000000001</v>
      </c>
      <c r="BR141">
        <v>7.0934671029713198E-3</v>
      </c>
      <c r="BS141">
        <v>0.35459676535863183</v>
      </c>
      <c r="BT141">
        <v>0.13031385086770808</v>
      </c>
      <c r="BU141">
        <v>10.675000000000001</v>
      </c>
      <c r="BV141">
        <v>0.23353736714643025</v>
      </c>
      <c r="BW141">
        <v>5.7450192318021838</v>
      </c>
      <c r="BX141">
        <v>2</v>
      </c>
      <c r="BY141">
        <v>5</v>
      </c>
      <c r="BZ141">
        <v>123</v>
      </c>
    </row>
    <row r="142" spans="1:78" ht="16.5">
      <c r="A142" s="106" t="str">
        <f t="shared" si="37"/>
        <v>해성운수</v>
      </c>
      <c r="B142" s="107" t="str">
        <f t="shared" si="38"/>
        <v>태일국</v>
      </c>
      <c r="C142" s="108" t="str">
        <f t="shared" si="39"/>
        <v>S</v>
      </c>
      <c r="D142" s="109">
        <f t="shared" si="40"/>
        <v>1.1239760130952792</v>
      </c>
      <c r="E142" s="110">
        <f t="shared" si="41"/>
        <v>719</v>
      </c>
      <c r="F142" s="111" t="str">
        <f t="shared" si="42"/>
        <v>24</v>
      </c>
      <c r="G142" s="112" t="str">
        <f t="shared" si="43"/>
        <v>70바3878</v>
      </c>
      <c r="H142" s="113">
        <f t="shared" si="44"/>
        <v>12</v>
      </c>
      <c r="I142" s="114">
        <f t="shared" si="45"/>
        <v>1786.2730000000001</v>
      </c>
      <c r="J142" s="115">
        <f t="shared" si="46"/>
        <v>0</v>
      </c>
      <c r="K142" s="115">
        <f t="shared" si="47"/>
        <v>0.36008939781491733</v>
      </c>
      <c r="L142" s="115">
        <f t="shared" si="48"/>
        <v>0.17298587617906108</v>
      </c>
      <c r="M142" s="116">
        <f t="shared" si="49"/>
        <v>10.678000000000001</v>
      </c>
      <c r="N142" s="117">
        <f t="shared" si="50"/>
        <v>0.22392993680137357</v>
      </c>
      <c r="O142" s="117">
        <f t="shared" si="51"/>
        <v>16.178937933899242</v>
      </c>
      <c r="P142" s="222">
        <f t="shared" si="52"/>
        <v>0</v>
      </c>
      <c r="Q142" s="223">
        <f t="shared" si="53"/>
        <v>4</v>
      </c>
      <c r="R142" s="223">
        <f t="shared" si="54"/>
        <v>289</v>
      </c>
      <c r="T142">
        <v>534</v>
      </c>
      <c r="U142">
        <v>719</v>
      </c>
      <c r="V142" t="s">
        <v>327</v>
      </c>
      <c r="W142">
        <v>1786.2729999999999</v>
      </c>
      <c r="X142">
        <v>667.529</v>
      </c>
      <c r="Y142">
        <v>2.6760000000000002</v>
      </c>
      <c r="Z142">
        <v>10.678000000000001</v>
      </c>
      <c r="AA142">
        <v>106.921629</v>
      </c>
      <c r="AB142">
        <v>0</v>
      </c>
      <c r="AC142">
        <v>38.501345000000001</v>
      </c>
      <c r="AD142" s="1">
        <v>309</v>
      </c>
      <c r="AE142">
        <v>4</v>
      </c>
      <c r="AF142">
        <v>289</v>
      </c>
      <c r="AG142">
        <v>80</v>
      </c>
      <c r="AH142">
        <v>16.706375999999999</v>
      </c>
      <c r="AI142">
        <v>667.1</v>
      </c>
      <c r="AJ142">
        <v>0</v>
      </c>
      <c r="AK142">
        <v>0</v>
      </c>
      <c r="AL142">
        <v>0</v>
      </c>
      <c r="AM142">
        <v>1.1239760130952792</v>
      </c>
      <c r="AN142" t="s">
        <v>71</v>
      </c>
      <c r="AO142">
        <v>313.03699999999998</v>
      </c>
      <c r="AP142" t="s">
        <v>802</v>
      </c>
      <c r="AQ142" t="s">
        <v>118</v>
      </c>
      <c r="AR142" t="s">
        <v>119</v>
      </c>
      <c r="AS142" t="s">
        <v>118</v>
      </c>
      <c r="AT142" t="s">
        <v>119</v>
      </c>
      <c r="AU142" t="s">
        <v>205</v>
      </c>
      <c r="AV142" t="s">
        <v>327</v>
      </c>
      <c r="AW142" t="s">
        <v>71</v>
      </c>
      <c r="AX142">
        <v>719</v>
      </c>
      <c r="AY142" t="s">
        <v>461</v>
      </c>
      <c r="AZ142">
        <v>2</v>
      </c>
      <c r="BA142" t="s">
        <v>390</v>
      </c>
      <c r="BB142">
        <v>12</v>
      </c>
      <c r="BC142">
        <v>1</v>
      </c>
      <c r="BE142" t="s">
        <v>71</v>
      </c>
      <c r="BF142">
        <v>0</v>
      </c>
      <c r="BG142" t="s">
        <v>337</v>
      </c>
      <c r="BI142" t="s">
        <v>118</v>
      </c>
      <c r="BJ142" t="s">
        <v>327</v>
      </c>
      <c r="BK142" t="s">
        <v>71</v>
      </c>
      <c r="BL142">
        <v>1.1239760130952792</v>
      </c>
      <c r="BM142">
        <v>719</v>
      </c>
      <c r="BN142" t="s">
        <v>119</v>
      </c>
      <c r="BO142" t="s">
        <v>205</v>
      </c>
      <c r="BP142">
        <v>12</v>
      </c>
      <c r="BQ142">
        <v>1786.2730000000001</v>
      </c>
      <c r="BR142">
        <v>0</v>
      </c>
      <c r="BS142">
        <v>0.36008939781491733</v>
      </c>
      <c r="BT142">
        <v>0.17298587617906111</v>
      </c>
      <c r="BU142">
        <v>10.678000000000001</v>
      </c>
      <c r="BV142">
        <v>0.22392993680137357</v>
      </c>
      <c r="BW142">
        <v>16.178937933899242</v>
      </c>
      <c r="BX142">
        <v>0</v>
      </c>
      <c r="BY142">
        <v>4</v>
      </c>
      <c r="BZ142">
        <v>289</v>
      </c>
    </row>
    <row r="143" spans="1:78" ht="16.5">
      <c r="A143" s="123" t="str">
        <f t="shared" si="37"/>
        <v>해성운수</v>
      </c>
      <c r="B143" s="124" t="str">
        <f t="shared" si="38"/>
        <v>한효수</v>
      </c>
      <c r="C143" s="125" t="str">
        <f t="shared" si="39"/>
        <v>S</v>
      </c>
      <c r="D143" s="126">
        <f t="shared" si="40"/>
        <v>1.0083757801323332</v>
      </c>
      <c r="E143" s="127">
        <f t="shared" si="41"/>
        <v>6945</v>
      </c>
      <c r="F143" s="128" t="str">
        <f t="shared" si="42"/>
        <v>24</v>
      </c>
      <c r="G143" s="129" t="str">
        <f t="shared" si="43"/>
        <v>70바3864</v>
      </c>
      <c r="H143" s="130">
        <f t="shared" si="44"/>
        <v>12</v>
      </c>
      <c r="I143" s="131">
        <f t="shared" si="45"/>
        <v>1929.8709999999999</v>
      </c>
      <c r="J143" s="132">
        <f t="shared" si="46"/>
        <v>1.189553260494512E-2</v>
      </c>
      <c r="K143" s="132">
        <f t="shared" si="47"/>
        <v>0.40058850215150255</v>
      </c>
      <c r="L143" s="132">
        <f t="shared" si="48"/>
        <v>0.16736869977319729</v>
      </c>
      <c r="M143" s="133">
        <f t="shared" si="49"/>
        <v>13.353999999999999</v>
      </c>
      <c r="N143" s="134">
        <f t="shared" si="50"/>
        <v>0.36271854440011797</v>
      </c>
      <c r="O143" s="134">
        <f t="shared" si="51"/>
        <v>37.049108463726334</v>
      </c>
      <c r="P143" s="220">
        <f t="shared" si="52"/>
        <v>22</v>
      </c>
      <c r="Q143" s="221">
        <f t="shared" si="53"/>
        <v>7</v>
      </c>
      <c r="R143" s="221">
        <f t="shared" si="54"/>
        <v>715</v>
      </c>
      <c r="T143">
        <v>534</v>
      </c>
      <c r="U143">
        <v>6945</v>
      </c>
      <c r="V143" t="s">
        <v>328</v>
      </c>
      <c r="W143">
        <v>1929.8710000000001</v>
      </c>
      <c r="X143">
        <v>803.86800000000005</v>
      </c>
      <c r="Y143">
        <v>2.4009999999999998</v>
      </c>
      <c r="Z143">
        <v>13.353999999999999</v>
      </c>
      <c r="AA143">
        <v>121.26106900000001</v>
      </c>
      <c r="AB143">
        <v>1.4424650000000001</v>
      </c>
      <c r="AC143">
        <v>48.575789999999998</v>
      </c>
      <c r="AD143" s="1">
        <v>323</v>
      </c>
      <c r="AE143">
        <v>7</v>
      </c>
      <c r="AF143">
        <v>715</v>
      </c>
      <c r="AG143">
        <v>84</v>
      </c>
      <c r="AH143">
        <v>15.915008</v>
      </c>
      <c r="AI143">
        <v>859.1</v>
      </c>
      <c r="AJ143">
        <v>0</v>
      </c>
      <c r="AK143">
        <v>22</v>
      </c>
      <c r="AL143">
        <v>8954</v>
      </c>
      <c r="AM143">
        <v>1.0083757801323332</v>
      </c>
      <c r="AN143" t="s">
        <v>71</v>
      </c>
      <c r="AO143">
        <v>394.93900000000002</v>
      </c>
      <c r="AP143" t="s">
        <v>803</v>
      </c>
      <c r="AQ143" t="s">
        <v>118</v>
      </c>
      <c r="AR143" t="s">
        <v>119</v>
      </c>
      <c r="AS143" t="s">
        <v>118</v>
      </c>
      <c r="AT143" t="s">
        <v>119</v>
      </c>
      <c r="AU143" t="s">
        <v>197</v>
      </c>
      <c r="AV143" t="s">
        <v>328</v>
      </c>
      <c r="AW143" t="s">
        <v>71</v>
      </c>
      <c r="AX143">
        <v>6945</v>
      </c>
      <c r="AY143" t="s">
        <v>461</v>
      </c>
      <c r="AZ143">
        <v>18</v>
      </c>
      <c r="BA143" t="s">
        <v>588</v>
      </c>
      <c r="BB143">
        <v>12</v>
      </c>
      <c r="BC143">
        <v>1</v>
      </c>
      <c r="BE143" t="s">
        <v>66</v>
      </c>
      <c r="BF143">
        <v>1</v>
      </c>
      <c r="BG143" t="s">
        <v>371</v>
      </c>
      <c r="BI143" t="s">
        <v>118</v>
      </c>
      <c r="BJ143" t="s">
        <v>328</v>
      </c>
      <c r="BK143" t="s">
        <v>71</v>
      </c>
      <c r="BL143">
        <v>1.0083757801323332</v>
      </c>
      <c r="BM143">
        <v>6945</v>
      </c>
      <c r="BN143" t="s">
        <v>119</v>
      </c>
      <c r="BO143" t="s">
        <v>197</v>
      </c>
      <c r="BP143">
        <v>12</v>
      </c>
      <c r="BQ143">
        <v>1929.8709999999999</v>
      </c>
      <c r="BR143">
        <v>1.189553260494512E-2</v>
      </c>
      <c r="BS143">
        <v>0.40058850215150255</v>
      </c>
      <c r="BT143">
        <v>0.16736869977319727</v>
      </c>
      <c r="BU143">
        <v>13.353999999999999</v>
      </c>
      <c r="BV143">
        <v>0.36271854440011797</v>
      </c>
      <c r="BW143">
        <v>37.049108463726334</v>
      </c>
      <c r="BX143">
        <v>22</v>
      </c>
      <c r="BY143">
        <v>7</v>
      </c>
      <c r="BZ143">
        <v>715</v>
      </c>
    </row>
    <row r="144" spans="1:78" ht="16.5">
      <c r="A144" s="106" t="str">
        <f t="shared" si="37"/>
        <v>해성운수</v>
      </c>
      <c r="B144" s="107" t="str">
        <f t="shared" si="38"/>
        <v>허영훈</v>
      </c>
      <c r="C144" s="108" t="str">
        <f t="shared" si="39"/>
        <v>F</v>
      </c>
      <c r="D144" s="109">
        <f t="shared" si="40"/>
        <v>0.67803571428571441</v>
      </c>
      <c r="E144" s="110">
        <f t="shared" si="41"/>
        <v>4139</v>
      </c>
      <c r="F144" s="111" t="str">
        <f t="shared" si="42"/>
        <v>579</v>
      </c>
      <c r="G144" s="112" t="str">
        <f t="shared" si="43"/>
        <v>71바5796</v>
      </c>
      <c r="H144" s="113">
        <f t="shared" si="44"/>
        <v>2</v>
      </c>
      <c r="I144" s="114">
        <f t="shared" si="45"/>
        <v>1375.5390000000002</v>
      </c>
      <c r="J144" s="115">
        <f t="shared" si="46"/>
        <v>1.0200710344909119E-2</v>
      </c>
      <c r="K144" s="115">
        <f t="shared" si="47"/>
        <v>0.50186413624871706</v>
      </c>
      <c r="L144" s="115">
        <f t="shared" si="48"/>
        <v>0.47326902399713849</v>
      </c>
      <c r="M144" s="116">
        <f t="shared" si="49"/>
        <v>7.4279999999999999</v>
      </c>
      <c r="N144" s="117">
        <f t="shared" si="50"/>
        <v>0</v>
      </c>
      <c r="O144" s="117">
        <f t="shared" si="51"/>
        <v>2.1809632442264446</v>
      </c>
      <c r="P144" s="222">
        <f t="shared" si="52"/>
        <v>61</v>
      </c>
      <c r="Q144" s="223">
        <f t="shared" si="53"/>
        <v>0</v>
      </c>
      <c r="R144" s="223">
        <f t="shared" si="54"/>
        <v>30</v>
      </c>
      <c r="T144">
        <v>534</v>
      </c>
      <c r="U144">
        <v>4139</v>
      </c>
      <c r="V144" t="s">
        <v>421</v>
      </c>
      <c r="W144">
        <v>1375.539</v>
      </c>
      <c r="X144">
        <v>363.44400000000002</v>
      </c>
      <c r="Y144">
        <v>3.7850000000000001</v>
      </c>
      <c r="Z144">
        <v>7.4279999999999999</v>
      </c>
      <c r="AA144">
        <v>133.73137299999999</v>
      </c>
      <c r="AB144">
        <v>1.364155</v>
      </c>
      <c r="AC144">
        <v>67.114980000000003</v>
      </c>
      <c r="AD144" s="1">
        <v>651</v>
      </c>
      <c r="AE144">
        <v>0</v>
      </c>
      <c r="AF144">
        <v>30</v>
      </c>
      <c r="AG144">
        <v>82</v>
      </c>
      <c r="AH144">
        <v>10.285836</v>
      </c>
      <c r="AI144">
        <v>230.4</v>
      </c>
      <c r="AJ144">
        <v>0</v>
      </c>
      <c r="AK144">
        <v>61</v>
      </c>
      <c r="AL144">
        <v>38527</v>
      </c>
      <c r="AM144">
        <v>0.67803571428571441</v>
      </c>
      <c r="AN144" t="s">
        <v>70</v>
      </c>
      <c r="AO144">
        <v>1276.9090000000001</v>
      </c>
      <c r="AP144" t="s">
        <v>804</v>
      </c>
      <c r="AQ144" t="s">
        <v>118</v>
      </c>
      <c r="AR144" t="s">
        <v>127</v>
      </c>
      <c r="AS144" t="s">
        <v>118</v>
      </c>
      <c r="AT144" t="s">
        <v>127</v>
      </c>
      <c r="AU144" t="s">
        <v>358</v>
      </c>
      <c r="AV144" t="s">
        <v>421</v>
      </c>
      <c r="AW144" t="s">
        <v>70</v>
      </c>
      <c r="AX144">
        <v>4139</v>
      </c>
      <c r="AY144" t="s">
        <v>466</v>
      </c>
      <c r="AZ144">
        <v>11</v>
      </c>
      <c r="BA144" t="s">
        <v>805</v>
      </c>
      <c r="BB144">
        <v>2</v>
      </c>
      <c r="BC144">
        <v>1</v>
      </c>
      <c r="BE144" t="s">
        <v>70</v>
      </c>
      <c r="BF144">
        <v>0</v>
      </c>
      <c r="BG144" t="s">
        <v>337</v>
      </c>
      <c r="BI144" t="s">
        <v>118</v>
      </c>
      <c r="BJ144" t="s">
        <v>421</v>
      </c>
      <c r="BK144" t="s">
        <v>70</v>
      </c>
      <c r="BL144">
        <v>0.67803571428571441</v>
      </c>
      <c r="BM144">
        <v>4139</v>
      </c>
      <c r="BN144" t="s">
        <v>127</v>
      </c>
      <c r="BO144" t="s">
        <v>358</v>
      </c>
      <c r="BP144">
        <v>2</v>
      </c>
      <c r="BQ144">
        <v>1375.5390000000002</v>
      </c>
      <c r="BR144">
        <v>1.0200710344909119E-2</v>
      </c>
      <c r="BS144">
        <v>0.50186413624871706</v>
      </c>
      <c r="BT144">
        <v>0.4732690239971386</v>
      </c>
      <c r="BU144">
        <v>7.4279999999999999</v>
      </c>
      <c r="BV144">
        <v>0</v>
      </c>
      <c r="BW144">
        <v>2.1809632442264446</v>
      </c>
      <c r="BX144">
        <v>61</v>
      </c>
      <c r="BY144">
        <v>0</v>
      </c>
      <c r="BZ144">
        <v>30</v>
      </c>
    </row>
    <row r="145" spans="1:78" ht="16.5">
      <c r="A145" s="123" t="str">
        <f t="shared" si="37"/>
        <v>해성운수</v>
      </c>
      <c r="B145" s="124" t="str">
        <f t="shared" si="38"/>
        <v>홍기표</v>
      </c>
      <c r="C145" s="125" t="str">
        <f t="shared" si="39"/>
        <v>S</v>
      </c>
      <c r="D145" s="126">
        <f t="shared" si="40"/>
        <v>1.0008861422763364</v>
      </c>
      <c r="E145" s="127">
        <f t="shared" si="41"/>
        <v>8844</v>
      </c>
      <c r="F145" s="128" t="str">
        <f t="shared" si="42"/>
        <v>24</v>
      </c>
      <c r="G145" s="129" t="str">
        <f t="shared" si="43"/>
        <v>70바3864</v>
      </c>
      <c r="H145" s="130">
        <f t="shared" si="44"/>
        <v>2</v>
      </c>
      <c r="I145" s="131">
        <f t="shared" si="45"/>
        <v>656.13</v>
      </c>
      <c r="J145" s="132">
        <f t="shared" si="46"/>
        <v>1.0006223408249425E-2</v>
      </c>
      <c r="K145" s="132">
        <f t="shared" si="47"/>
        <v>0.43089351760614852</v>
      </c>
      <c r="L145" s="132">
        <f t="shared" si="48"/>
        <v>0.10973435142426044</v>
      </c>
      <c r="M145" s="133">
        <f t="shared" si="49"/>
        <v>15.718999999999999</v>
      </c>
      <c r="N145" s="134">
        <f t="shared" si="50"/>
        <v>0.30481764284516788</v>
      </c>
      <c r="O145" s="134">
        <f t="shared" si="51"/>
        <v>38.102205355645985</v>
      </c>
      <c r="P145" s="220">
        <f t="shared" si="52"/>
        <v>17</v>
      </c>
      <c r="Q145" s="221">
        <f t="shared" si="53"/>
        <v>2</v>
      </c>
      <c r="R145" s="221">
        <f t="shared" si="54"/>
        <v>274</v>
      </c>
      <c r="T145">
        <v>534</v>
      </c>
      <c r="U145">
        <v>8844</v>
      </c>
      <c r="V145" t="s">
        <v>329</v>
      </c>
      <c r="W145">
        <v>701.75</v>
      </c>
      <c r="X145">
        <v>296.64499999999998</v>
      </c>
      <c r="Y145">
        <v>2.3660000000000001</v>
      </c>
      <c r="Z145">
        <v>15.718999999999999</v>
      </c>
      <c r="AA145">
        <v>43.694707000000001</v>
      </c>
      <c r="AB145">
        <v>0.43721900000000002</v>
      </c>
      <c r="AC145">
        <v>18.827766</v>
      </c>
      <c r="AD145" s="1">
        <v>72</v>
      </c>
      <c r="AE145">
        <v>2</v>
      </c>
      <c r="AF145">
        <v>274</v>
      </c>
      <c r="AG145">
        <v>86</v>
      </c>
      <c r="AH145">
        <v>16.060296999999998</v>
      </c>
      <c r="AI145">
        <v>996.1</v>
      </c>
      <c r="AJ145">
        <v>6.3</v>
      </c>
      <c r="AK145">
        <v>17</v>
      </c>
      <c r="AL145">
        <v>8149</v>
      </c>
      <c r="AM145">
        <v>1.0008861422763364</v>
      </c>
      <c r="AN145" t="s">
        <v>71</v>
      </c>
      <c r="AO145">
        <v>517.46699999999998</v>
      </c>
      <c r="AP145" t="s">
        <v>806</v>
      </c>
      <c r="AQ145" t="s">
        <v>118</v>
      </c>
      <c r="AR145" t="s">
        <v>119</v>
      </c>
      <c r="AS145" t="s">
        <v>118</v>
      </c>
      <c r="AT145" t="s">
        <v>119</v>
      </c>
      <c r="AU145" t="s">
        <v>197</v>
      </c>
      <c r="AV145" t="s">
        <v>329</v>
      </c>
      <c r="AW145" t="s">
        <v>71</v>
      </c>
      <c r="AX145">
        <v>8844</v>
      </c>
      <c r="AY145" t="s">
        <v>461</v>
      </c>
      <c r="AZ145">
        <v>22</v>
      </c>
      <c r="BA145" t="s">
        <v>807</v>
      </c>
      <c r="BB145">
        <v>2</v>
      </c>
      <c r="BC145">
        <v>1</v>
      </c>
      <c r="BE145" t="s">
        <v>71</v>
      </c>
      <c r="BF145">
        <v>0</v>
      </c>
      <c r="BG145" t="s">
        <v>337</v>
      </c>
      <c r="BI145" t="s">
        <v>118</v>
      </c>
      <c r="BJ145" t="s">
        <v>329</v>
      </c>
      <c r="BK145" t="s">
        <v>71</v>
      </c>
      <c r="BL145">
        <v>1.0008861422763364</v>
      </c>
      <c r="BM145">
        <v>8844</v>
      </c>
      <c r="BN145" t="s">
        <v>119</v>
      </c>
      <c r="BO145" t="s">
        <v>197</v>
      </c>
      <c r="BP145">
        <v>2</v>
      </c>
      <c r="BQ145">
        <v>656.13</v>
      </c>
      <c r="BR145">
        <v>1.0006223408249425E-2</v>
      </c>
      <c r="BS145">
        <v>0.43089351760614852</v>
      </c>
      <c r="BT145">
        <v>0.10260064125400783</v>
      </c>
      <c r="BU145">
        <v>15.718999999999999</v>
      </c>
      <c r="BV145">
        <v>0.30481764284516788</v>
      </c>
      <c r="BW145">
        <v>38.102205355645985</v>
      </c>
      <c r="BX145">
        <v>17</v>
      </c>
      <c r="BY145">
        <v>2</v>
      </c>
      <c r="BZ145">
        <v>274</v>
      </c>
    </row>
    <row r="146" spans="1:78" ht="16.5">
      <c r="A146" s="106" t="str">
        <f t="shared" si="37"/>
        <v>해성운수</v>
      </c>
      <c r="B146" s="107" t="str">
        <f t="shared" si="38"/>
        <v>홍순관</v>
      </c>
      <c r="C146" s="108" t="str">
        <f t="shared" si="39"/>
        <v>D</v>
      </c>
      <c r="D146" s="109">
        <f t="shared" si="40"/>
        <v>0.82842934663648005</v>
      </c>
      <c r="E146" s="110">
        <f t="shared" si="41"/>
        <v>4530</v>
      </c>
      <c r="F146" s="111" t="str">
        <f t="shared" si="42"/>
        <v>예비</v>
      </c>
      <c r="G146" s="112" t="str">
        <f t="shared" si="43"/>
        <v>71바5812</v>
      </c>
      <c r="H146" s="113">
        <f t="shared" si="44"/>
        <v>6</v>
      </c>
      <c r="I146" s="114">
        <f t="shared" si="45"/>
        <v>1437.37</v>
      </c>
      <c r="J146" s="115">
        <f t="shared" si="46"/>
        <v>1.6305826122003087E-2</v>
      </c>
      <c r="K146" s="115">
        <f t="shared" si="47"/>
        <v>0.46109323801519292</v>
      </c>
      <c r="L146" s="115">
        <f t="shared" si="48"/>
        <v>0.36246756228389354</v>
      </c>
      <c r="M146" s="116">
        <f t="shared" si="49"/>
        <v>4.4820000000000002</v>
      </c>
      <c r="N146" s="117">
        <f t="shared" si="50"/>
        <v>2.7132888539485314</v>
      </c>
      <c r="O146" s="117">
        <f t="shared" si="51"/>
        <v>1.0435726361340505</v>
      </c>
      <c r="P146" s="222">
        <f t="shared" si="52"/>
        <v>170</v>
      </c>
      <c r="Q146" s="223">
        <f t="shared" si="53"/>
        <v>39</v>
      </c>
      <c r="R146" s="223">
        <f t="shared" si="54"/>
        <v>15</v>
      </c>
      <c r="T146">
        <v>534</v>
      </c>
      <c r="U146">
        <v>4530</v>
      </c>
      <c r="V146" t="s">
        <v>330</v>
      </c>
      <c r="W146">
        <v>1437.37</v>
      </c>
      <c r="X146">
        <v>377.22500000000002</v>
      </c>
      <c r="Y146">
        <v>3.81</v>
      </c>
      <c r="Z146">
        <v>4.4820000000000002</v>
      </c>
      <c r="AA146">
        <v>165.85636199999999</v>
      </c>
      <c r="AB146">
        <v>2.7044250000000001</v>
      </c>
      <c r="AC146">
        <v>76.475246999999996</v>
      </c>
      <c r="AD146" s="1">
        <v>521</v>
      </c>
      <c r="AE146">
        <v>39</v>
      </c>
      <c r="AF146">
        <v>15</v>
      </c>
      <c r="AG146">
        <v>95</v>
      </c>
      <c r="AH146">
        <v>8.6663540000000001</v>
      </c>
      <c r="AI146">
        <v>411.7</v>
      </c>
      <c r="AJ146">
        <v>0</v>
      </c>
      <c r="AK146">
        <v>170</v>
      </c>
      <c r="AL146">
        <v>71650</v>
      </c>
      <c r="AM146">
        <v>0.82842934663648005</v>
      </c>
      <c r="AN146" t="s">
        <v>67</v>
      </c>
      <c r="AO146">
        <v>581.69100000000003</v>
      </c>
      <c r="AP146" t="s">
        <v>808</v>
      </c>
      <c r="AQ146" t="s">
        <v>118</v>
      </c>
      <c r="AR146" t="s">
        <v>91</v>
      </c>
      <c r="AS146" t="s">
        <v>118</v>
      </c>
      <c r="AT146" t="s">
        <v>91</v>
      </c>
      <c r="AU146" t="s">
        <v>248</v>
      </c>
      <c r="AV146" t="s">
        <v>330</v>
      </c>
      <c r="AW146" t="s">
        <v>67</v>
      </c>
      <c r="AX146">
        <v>4530</v>
      </c>
      <c r="AY146" t="s">
        <v>716</v>
      </c>
      <c r="AZ146">
        <v>5</v>
      </c>
      <c r="BA146" t="s">
        <v>809</v>
      </c>
      <c r="BB146">
        <v>6</v>
      </c>
      <c r="BC146">
        <v>1</v>
      </c>
      <c r="BE146" t="s">
        <v>69</v>
      </c>
      <c r="BF146">
        <v>-1</v>
      </c>
      <c r="BG146" t="s">
        <v>425</v>
      </c>
      <c r="BI146" t="s">
        <v>118</v>
      </c>
      <c r="BJ146" t="s">
        <v>330</v>
      </c>
      <c r="BK146" t="s">
        <v>67</v>
      </c>
      <c r="BL146">
        <v>0.82842934663648005</v>
      </c>
      <c r="BM146">
        <v>4530</v>
      </c>
      <c r="BN146" t="s">
        <v>91</v>
      </c>
      <c r="BO146" t="s">
        <v>248</v>
      </c>
      <c r="BP146">
        <v>6</v>
      </c>
      <c r="BQ146">
        <v>1437.37</v>
      </c>
      <c r="BR146">
        <v>1.6305826122003087E-2</v>
      </c>
      <c r="BS146">
        <v>0.46109323801519292</v>
      </c>
      <c r="BT146">
        <v>0.36246756228389354</v>
      </c>
      <c r="BU146">
        <v>4.4820000000000002</v>
      </c>
      <c r="BV146">
        <v>2.7132888539485314</v>
      </c>
      <c r="BW146">
        <v>1.0435726361340505</v>
      </c>
      <c r="BX146">
        <v>170</v>
      </c>
      <c r="BY146">
        <v>39</v>
      </c>
      <c r="BZ146">
        <v>15</v>
      </c>
    </row>
    <row r="147" spans="1:78" ht="16.5">
      <c r="A147" s="123" t="str">
        <f t="shared" si="37"/>
        <v>해성운수</v>
      </c>
      <c r="B147" s="124" t="str">
        <f t="shared" si="38"/>
        <v>홍순욱</v>
      </c>
      <c r="C147" s="125" t="str">
        <f t="shared" si="39"/>
        <v>S</v>
      </c>
      <c r="D147" s="126">
        <f t="shared" si="40"/>
        <v>1.1321951219512196</v>
      </c>
      <c r="E147" s="127">
        <f t="shared" si="41"/>
        <v>1289</v>
      </c>
      <c r="F147" s="128" t="str">
        <f t="shared" si="42"/>
        <v>564</v>
      </c>
      <c r="G147" s="129" t="str">
        <f t="shared" si="43"/>
        <v>71바5772</v>
      </c>
      <c r="H147" s="130">
        <f t="shared" si="44"/>
        <v>1</v>
      </c>
      <c r="I147" s="131">
        <f t="shared" si="45"/>
        <v>599.51300000000003</v>
      </c>
      <c r="J147" s="132">
        <f t="shared" si="46"/>
        <v>1.3688930830366838E-2</v>
      </c>
      <c r="K147" s="132">
        <f t="shared" si="47"/>
        <v>0.41655452133585874</v>
      </c>
      <c r="L147" s="132">
        <f t="shared" si="48"/>
        <v>0.33026806758152033</v>
      </c>
      <c r="M147" s="133">
        <f t="shared" si="49"/>
        <v>3.8530000000000002</v>
      </c>
      <c r="N147" s="134">
        <f t="shared" si="50"/>
        <v>0</v>
      </c>
      <c r="O147" s="134">
        <f t="shared" si="51"/>
        <v>0.66720821733640467</v>
      </c>
      <c r="P147" s="220">
        <f t="shared" si="52"/>
        <v>19</v>
      </c>
      <c r="Q147" s="221">
        <f t="shared" si="53"/>
        <v>0</v>
      </c>
      <c r="R147" s="221">
        <f t="shared" si="54"/>
        <v>4</v>
      </c>
      <c r="T147">
        <v>534</v>
      </c>
      <c r="U147">
        <v>1289</v>
      </c>
      <c r="V147" t="s">
        <v>331</v>
      </c>
      <c r="W147">
        <v>599.51300000000003</v>
      </c>
      <c r="X147">
        <v>129.13800000000001</v>
      </c>
      <c r="Y147">
        <v>4.6420000000000003</v>
      </c>
      <c r="Z147">
        <v>3.8530000000000002</v>
      </c>
      <c r="AA147">
        <v>55.760235000000002</v>
      </c>
      <c r="AB147">
        <v>0.76329800000000003</v>
      </c>
      <c r="AC147">
        <v>23.227177999999999</v>
      </c>
      <c r="AD147" s="1">
        <v>198</v>
      </c>
      <c r="AE147">
        <v>0</v>
      </c>
      <c r="AF147">
        <v>4</v>
      </c>
      <c r="AG147">
        <v>76</v>
      </c>
      <c r="AH147">
        <v>10.751621999999999</v>
      </c>
      <c r="AI147">
        <v>28.2</v>
      </c>
      <c r="AJ147">
        <v>0</v>
      </c>
      <c r="AK147">
        <v>19</v>
      </c>
      <c r="AL147">
        <v>1169</v>
      </c>
      <c r="AM147">
        <v>1.1321951219512196</v>
      </c>
      <c r="AN147" t="s">
        <v>71</v>
      </c>
      <c r="AO147">
        <v>599.51300000000003</v>
      </c>
      <c r="AP147" t="s">
        <v>810</v>
      </c>
      <c r="AQ147" t="s">
        <v>118</v>
      </c>
      <c r="AR147" t="s">
        <v>124</v>
      </c>
      <c r="AS147" t="s">
        <v>118</v>
      </c>
      <c r="AT147" t="s">
        <v>124</v>
      </c>
      <c r="AU147" t="s">
        <v>230</v>
      </c>
      <c r="AV147" t="s">
        <v>331</v>
      </c>
      <c r="AW147" t="s">
        <v>71</v>
      </c>
      <c r="AX147">
        <v>1289</v>
      </c>
      <c r="AY147" t="s">
        <v>501</v>
      </c>
      <c r="AZ147">
        <v>1</v>
      </c>
      <c r="BA147" t="s">
        <v>502</v>
      </c>
      <c r="BB147">
        <v>1</v>
      </c>
      <c r="BC147">
        <v>1</v>
      </c>
      <c r="BE147" t="s">
        <v>71</v>
      </c>
      <c r="BF147">
        <v>0</v>
      </c>
      <c r="BG147" t="s">
        <v>337</v>
      </c>
      <c r="BI147" t="s">
        <v>118</v>
      </c>
      <c r="BJ147" t="s">
        <v>331</v>
      </c>
      <c r="BK147" t="s">
        <v>71</v>
      </c>
      <c r="BL147">
        <v>1.1321951219512196</v>
      </c>
      <c r="BM147">
        <v>1289</v>
      </c>
      <c r="BN147" t="s">
        <v>124</v>
      </c>
      <c r="BO147" t="s">
        <v>230</v>
      </c>
      <c r="BP147">
        <v>1</v>
      </c>
      <c r="BQ147">
        <v>599.51300000000003</v>
      </c>
      <c r="BR147">
        <v>1.3688930830366838E-2</v>
      </c>
      <c r="BS147">
        <v>0.41655452133585874</v>
      </c>
      <c r="BT147">
        <v>0.33026806758152033</v>
      </c>
      <c r="BU147">
        <v>3.8530000000000002</v>
      </c>
      <c r="BV147">
        <v>0</v>
      </c>
      <c r="BW147">
        <v>0.66720821733640467</v>
      </c>
      <c r="BX147">
        <v>19</v>
      </c>
      <c r="BY147">
        <v>0</v>
      </c>
      <c r="BZ147">
        <v>4</v>
      </c>
    </row>
    <row r="148" spans="1:78" ht="16.5">
      <c r="A148" s="106" t="str">
        <f t="shared" si="37"/>
        <v>해성운수</v>
      </c>
      <c r="B148" s="107" t="str">
        <f t="shared" si="38"/>
        <v>홍향기</v>
      </c>
      <c r="C148" s="108" t="str">
        <f t="shared" si="39"/>
        <v>C</v>
      </c>
      <c r="D148" s="109">
        <f t="shared" si="40"/>
        <v>0.86130434782608711</v>
      </c>
      <c r="E148" s="110">
        <f t="shared" si="41"/>
        <v>5824</v>
      </c>
      <c r="F148" s="111" t="str">
        <f t="shared" si="42"/>
        <v>593</v>
      </c>
      <c r="G148" s="112" t="str">
        <f t="shared" si="43"/>
        <v>70바3808</v>
      </c>
      <c r="H148" s="113">
        <f t="shared" si="44"/>
        <v>1</v>
      </c>
      <c r="I148" s="114">
        <f t="shared" si="45"/>
        <v>1332.7180000000001</v>
      </c>
      <c r="J148" s="115">
        <f t="shared" si="46"/>
        <v>3.2307266908248769E-2</v>
      </c>
      <c r="K148" s="115">
        <f t="shared" si="47"/>
        <v>0.39867773670419432</v>
      </c>
      <c r="L148" s="115">
        <f t="shared" si="48"/>
        <v>0.26412189225327487</v>
      </c>
      <c r="M148" s="116">
        <f t="shared" si="49"/>
        <v>6.0330000000000004</v>
      </c>
      <c r="N148" s="117">
        <f t="shared" si="50"/>
        <v>0</v>
      </c>
      <c r="O148" s="117">
        <f t="shared" si="51"/>
        <v>0.52524239936730799</v>
      </c>
      <c r="P148" s="222">
        <f t="shared" si="52"/>
        <v>14</v>
      </c>
      <c r="Q148" s="223">
        <f t="shared" si="53"/>
        <v>0</v>
      </c>
      <c r="R148" s="223">
        <f t="shared" si="54"/>
        <v>7</v>
      </c>
      <c r="T148">
        <v>534</v>
      </c>
      <c r="U148">
        <v>5824</v>
      </c>
      <c r="V148" t="s">
        <v>382</v>
      </c>
      <c r="W148">
        <v>1332.7180000000001</v>
      </c>
      <c r="X148">
        <v>672.91499999999996</v>
      </c>
      <c r="Y148">
        <v>1.9810000000000001</v>
      </c>
      <c r="Z148">
        <v>6.0330000000000004</v>
      </c>
      <c r="AA148">
        <v>119.767977</v>
      </c>
      <c r="AB148">
        <v>3.8693759999999999</v>
      </c>
      <c r="AC148">
        <v>47.748826000000001</v>
      </c>
      <c r="AD148" s="1">
        <v>352</v>
      </c>
      <c r="AE148">
        <v>0</v>
      </c>
      <c r="AF148">
        <v>7</v>
      </c>
      <c r="AG148">
        <v>56</v>
      </c>
      <c r="AH148">
        <v>11.127497999999999</v>
      </c>
      <c r="AI148">
        <v>0</v>
      </c>
      <c r="AJ148">
        <v>0</v>
      </c>
      <c r="AK148">
        <v>14</v>
      </c>
      <c r="AL148">
        <v>1176</v>
      </c>
      <c r="AM148">
        <v>0.86130434782608711</v>
      </c>
      <c r="AN148" t="s">
        <v>69</v>
      </c>
      <c r="AO148">
        <v>1332.7180000000001</v>
      </c>
      <c r="AP148" t="s">
        <v>811</v>
      </c>
      <c r="AQ148" t="s">
        <v>118</v>
      </c>
      <c r="AR148" t="s">
        <v>128</v>
      </c>
      <c r="AS148" t="s">
        <v>118</v>
      </c>
      <c r="AT148" t="s">
        <v>128</v>
      </c>
      <c r="AU148" t="s">
        <v>241</v>
      </c>
      <c r="AV148" t="s">
        <v>382</v>
      </c>
      <c r="AW148" t="s">
        <v>69</v>
      </c>
      <c r="AX148">
        <v>5824</v>
      </c>
      <c r="AY148" t="s">
        <v>458</v>
      </c>
      <c r="AZ148">
        <v>3</v>
      </c>
      <c r="BA148" t="s">
        <v>403</v>
      </c>
      <c r="BB148">
        <v>1</v>
      </c>
      <c r="BC148">
        <v>1</v>
      </c>
      <c r="BE148" t="s">
        <v>69</v>
      </c>
      <c r="BF148">
        <v>0</v>
      </c>
      <c r="BG148" t="s">
        <v>337</v>
      </c>
      <c r="BI148" t="s">
        <v>118</v>
      </c>
      <c r="BJ148" t="s">
        <v>382</v>
      </c>
      <c r="BK148" t="s">
        <v>69</v>
      </c>
      <c r="BL148">
        <v>0.86130434782608711</v>
      </c>
      <c r="BM148">
        <v>5824</v>
      </c>
      <c r="BN148" t="s">
        <v>128</v>
      </c>
      <c r="BO148" t="s">
        <v>241</v>
      </c>
      <c r="BP148">
        <v>1</v>
      </c>
      <c r="BQ148">
        <v>1332.7180000000001</v>
      </c>
      <c r="BR148">
        <v>3.2307266908248769E-2</v>
      </c>
      <c r="BS148">
        <v>0.39867773670419432</v>
      </c>
      <c r="BT148">
        <v>0.26412189225327487</v>
      </c>
      <c r="BU148">
        <v>6.0330000000000004</v>
      </c>
      <c r="BV148">
        <v>0</v>
      </c>
      <c r="BW148">
        <v>0.52524239936730799</v>
      </c>
      <c r="BX148">
        <v>14</v>
      </c>
      <c r="BY148">
        <v>0</v>
      </c>
      <c r="BZ148">
        <v>7</v>
      </c>
    </row>
    <row r="149" spans="1:78" ht="16.5">
      <c r="A149" s="123" t="str">
        <f t="shared" si="37"/>
        <v>해성운수</v>
      </c>
      <c r="B149" s="124" t="str">
        <f t="shared" si="38"/>
        <v>황광수</v>
      </c>
      <c r="C149" s="125" t="str">
        <f t="shared" si="39"/>
        <v>D</v>
      </c>
      <c r="D149" s="126">
        <f t="shared" si="40"/>
        <v>0.84355401686564013</v>
      </c>
      <c r="E149" s="127">
        <f t="shared" si="41"/>
        <v>1649</v>
      </c>
      <c r="F149" s="128" t="str">
        <f t="shared" si="42"/>
        <v>24</v>
      </c>
      <c r="G149" s="129" t="str">
        <f t="shared" si="43"/>
        <v>70바3879</v>
      </c>
      <c r="H149" s="130">
        <f t="shared" si="44"/>
        <v>2</v>
      </c>
      <c r="I149" s="131">
        <f t="shared" si="45"/>
        <v>2043.4050000000002</v>
      </c>
      <c r="J149" s="132">
        <f t="shared" si="46"/>
        <v>9.7421443488527031E-3</v>
      </c>
      <c r="K149" s="132">
        <f t="shared" si="47"/>
        <v>0.39260726988119804</v>
      </c>
      <c r="L149" s="132">
        <f t="shared" si="48"/>
        <v>0.2119012139052219</v>
      </c>
      <c r="M149" s="133">
        <f t="shared" si="49"/>
        <v>15.981</v>
      </c>
      <c r="N149" s="134">
        <f t="shared" si="50"/>
        <v>0.97875849378855384</v>
      </c>
      <c r="O149" s="134">
        <f t="shared" si="51"/>
        <v>24.762589892850411</v>
      </c>
      <c r="P149" s="220">
        <f t="shared" si="52"/>
        <v>13</v>
      </c>
      <c r="Q149" s="221">
        <f t="shared" si="53"/>
        <v>20</v>
      </c>
      <c r="R149" s="221">
        <f t="shared" si="54"/>
        <v>506</v>
      </c>
      <c r="T149">
        <v>534</v>
      </c>
      <c r="U149">
        <v>1649</v>
      </c>
      <c r="V149" t="s">
        <v>332</v>
      </c>
      <c r="W149">
        <v>2043.405</v>
      </c>
      <c r="X149">
        <v>1009.6319999999999</v>
      </c>
      <c r="Y149">
        <v>2.024</v>
      </c>
      <c r="Z149">
        <v>15.981</v>
      </c>
      <c r="AA149">
        <v>132.040232</v>
      </c>
      <c r="AB149">
        <v>1.2863549999999999</v>
      </c>
      <c r="AC149">
        <v>51.839955000000003</v>
      </c>
      <c r="AD149" s="1">
        <v>433</v>
      </c>
      <c r="AE149">
        <v>20</v>
      </c>
      <c r="AF149">
        <v>506</v>
      </c>
      <c r="AG149">
        <v>81</v>
      </c>
      <c r="AH149">
        <v>15.475624</v>
      </c>
      <c r="AI149">
        <v>1213.4000000000001</v>
      </c>
      <c r="AJ149">
        <v>0</v>
      </c>
      <c r="AK149">
        <v>13</v>
      </c>
      <c r="AL149">
        <v>6401</v>
      </c>
      <c r="AM149">
        <v>0.84355401686564013</v>
      </c>
      <c r="AN149" t="s">
        <v>67</v>
      </c>
      <c r="AO149">
        <v>1907.2550000000001</v>
      </c>
      <c r="AP149" t="s">
        <v>812</v>
      </c>
      <c r="AQ149" t="s">
        <v>118</v>
      </c>
      <c r="AR149" t="s">
        <v>119</v>
      </c>
      <c r="AS149" t="s">
        <v>118</v>
      </c>
      <c r="AT149" t="s">
        <v>119</v>
      </c>
      <c r="AU149" t="s">
        <v>206</v>
      </c>
      <c r="AV149" t="s">
        <v>332</v>
      </c>
      <c r="AW149" t="s">
        <v>67</v>
      </c>
      <c r="AX149">
        <v>1649</v>
      </c>
      <c r="AY149" t="s">
        <v>463</v>
      </c>
      <c r="AZ149">
        <v>1</v>
      </c>
      <c r="BA149" t="s">
        <v>344</v>
      </c>
      <c r="BB149">
        <v>2</v>
      </c>
      <c r="BC149">
        <v>1</v>
      </c>
      <c r="BE149" t="s">
        <v>67</v>
      </c>
      <c r="BF149">
        <v>0</v>
      </c>
      <c r="BG149" t="s">
        <v>337</v>
      </c>
      <c r="BI149" t="s">
        <v>118</v>
      </c>
      <c r="BJ149" t="s">
        <v>332</v>
      </c>
      <c r="BK149" t="s">
        <v>67</v>
      </c>
      <c r="BL149">
        <v>0.84355401686564013</v>
      </c>
      <c r="BM149">
        <v>1649</v>
      </c>
      <c r="BN149" t="s">
        <v>119</v>
      </c>
      <c r="BO149" t="s">
        <v>206</v>
      </c>
      <c r="BP149">
        <v>2</v>
      </c>
      <c r="BQ149">
        <v>2043.4050000000002</v>
      </c>
      <c r="BR149">
        <v>9.7421443488527031E-3</v>
      </c>
      <c r="BS149">
        <v>0.39260726988119804</v>
      </c>
      <c r="BT149">
        <v>0.21190121390522193</v>
      </c>
      <c r="BU149">
        <v>15.981</v>
      </c>
      <c r="BV149">
        <v>0.97875849378855384</v>
      </c>
      <c r="BW149">
        <v>24.762589892850411</v>
      </c>
      <c r="BX149">
        <v>13</v>
      </c>
      <c r="BY149">
        <v>20</v>
      </c>
      <c r="BZ149">
        <v>506</v>
      </c>
    </row>
    <row r="150" spans="1:78" ht="16.5">
      <c r="A150" s="106" t="str">
        <f t="shared" ref="A150" si="55">BI150</f>
        <v>해성운수</v>
      </c>
      <c r="B150" s="107" t="str">
        <f t="shared" ref="B150" si="56">IF(BJ150="NULL", E150, BJ150)</f>
        <v>황영생</v>
      </c>
      <c r="C150" s="108" t="str">
        <f t="shared" ref="C150" si="57">BK150</f>
        <v>A</v>
      </c>
      <c r="D150" s="109">
        <f t="shared" ref="D150" si="58">BL150</f>
        <v>0.97708333333333341</v>
      </c>
      <c r="E150" s="110">
        <f t="shared" ref="E150" si="59">U150</f>
        <v>524</v>
      </c>
      <c r="F150" s="111" t="str">
        <f t="shared" ref="F150" si="60">BN150</f>
        <v>24</v>
      </c>
      <c r="G150" s="112" t="str">
        <f t="shared" ref="G150" si="61">BO150</f>
        <v>70바3873</v>
      </c>
      <c r="H150" s="113">
        <f t="shared" ref="H150" si="62">BP150</f>
        <v>1</v>
      </c>
      <c r="I150" s="114">
        <f t="shared" ref="I150" si="63">BQ150</f>
        <v>1245.454</v>
      </c>
      <c r="J150" s="115">
        <f t="shared" ref="J150" si="64">AB150/AA150</f>
        <v>1.9614109750208442E-3</v>
      </c>
      <c r="K150" s="115">
        <f t="shared" ref="K150" si="65">AC150/AA150</f>
        <v>0.3823382210448662</v>
      </c>
      <c r="L150" s="115">
        <f t="shared" ref="L150" si="66">AD150/I150</f>
        <v>0.1910949742021785</v>
      </c>
      <c r="M150" s="116">
        <f t="shared" ref="M150" si="67">Z150</f>
        <v>10.55</v>
      </c>
      <c r="N150" s="117">
        <f t="shared" ref="N150" si="68">BV150</f>
        <v>8.0292005967301891E-2</v>
      </c>
      <c r="O150" s="117">
        <f t="shared" ref="O150" si="69">BW150</f>
        <v>3.0510962267574717</v>
      </c>
      <c r="P150" s="222">
        <f t="shared" ref="P150" si="70">AK150</f>
        <v>17</v>
      </c>
      <c r="Q150" s="223">
        <f t="shared" ref="Q150" si="71">AE150</f>
        <v>1</v>
      </c>
      <c r="R150" s="223">
        <f t="shared" ref="R150" si="72">AF150</f>
        <v>38</v>
      </c>
      <c r="T150">
        <v>534</v>
      </c>
      <c r="U150">
        <v>524</v>
      </c>
      <c r="V150" t="s">
        <v>333</v>
      </c>
      <c r="W150">
        <v>1245.454</v>
      </c>
      <c r="X150">
        <v>531.18799999999999</v>
      </c>
      <c r="Y150">
        <v>2.3450000000000002</v>
      </c>
      <c r="Z150">
        <v>10.55</v>
      </c>
      <c r="AA150">
        <v>78.170257000000007</v>
      </c>
      <c r="AB150">
        <v>0.15332399999999999</v>
      </c>
      <c r="AC150">
        <v>29.887477000000001</v>
      </c>
      <c r="AD150" s="1">
        <v>238</v>
      </c>
      <c r="AE150">
        <v>1</v>
      </c>
      <c r="AF150">
        <v>38</v>
      </c>
      <c r="AG150">
        <v>76</v>
      </c>
      <c r="AH150">
        <v>15.932581000000001</v>
      </c>
      <c r="AI150">
        <v>477.1</v>
      </c>
      <c r="AJ150">
        <v>0</v>
      </c>
      <c r="AK150">
        <v>17</v>
      </c>
      <c r="AL150">
        <v>10225</v>
      </c>
      <c r="AM150">
        <v>0.97708333333333341</v>
      </c>
      <c r="AN150" t="s">
        <v>66</v>
      </c>
      <c r="AO150">
        <v>1245.454</v>
      </c>
      <c r="AP150" t="s">
        <v>813</v>
      </c>
      <c r="AQ150" t="s">
        <v>118</v>
      </c>
      <c r="AR150" t="s">
        <v>119</v>
      </c>
      <c r="AS150" t="s">
        <v>118</v>
      </c>
      <c r="AT150" t="s">
        <v>119</v>
      </c>
      <c r="AU150" t="s">
        <v>199</v>
      </c>
      <c r="AV150" t="s">
        <v>333</v>
      </c>
      <c r="AW150" t="s">
        <v>66</v>
      </c>
      <c r="AX150">
        <v>524</v>
      </c>
      <c r="AY150" t="s">
        <v>464</v>
      </c>
      <c r="AZ150">
        <v>10</v>
      </c>
      <c r="BA150" t="s">
        <v>536</v>
      </c>
      <c r="BB150">
        <v>1</v>
      </c>
      <c r="BC150">
        <v>1</v>
      </c>
      <c r="BE150" t="s">
        <v>66</v>
      </c>
      <c r="BF150">
        <v>0</v>
      </c>
      <c r="BG150" t="s">
        <v>337</v>
      </c>
      <c r="BI150" t="s">
        <v>118</v>
      </c>
      <c r="BJ150" t="s">
        <v>333</v>
      </c>
      <c r="BK150" t="s">
        <v>66</v>
      </c>
      <c r="BL150">
        <v>0.97708333333333341</v>
      </c>
      <c r="BM150">
        <v>524</v>
      </c>
      <c r="BN150" t="s">
        <v>119</v>
      </c>
      <c r="BO150" t="s">
        <v>199</v>
      </c>
      <c r="BP150">
        <v>1</v>
      </c>
      <c r="BQ150">
        <v>1245.454</v>
      </c>
      <c r="BR150">
        <v>1.9614109750208442E-3</v>
      </c>
      <c r="BS150">
        <v>0.3823382210448662</v>
      </c>
      <c r="BT150">
        <v>0.1910949742021785</v>
      </c>
      <c r="BU150">
        <v>10.55</v>
      </c>
      <c r="BV150">
        <v>8.0292005967301891E-2</v>
      </c>
      <c r="BW150">
        <v>3.0510962267574717</v>
      </c>
      <c r="BX150">
        <v>17</v>
      </c>
      <c r="BY150">
        <v>1</v>
      </c>
      <c r="BZ150">
        <v>38</v>
      </c>
    </row>
  </sheetData>
  <sortState xmlns:xlrd2="http://schemas.microsoft.com/office/spreadsheetml/2017/richdata2" ref="T4:AN109">
    <sortCondition ref="AB4:AB109"/>
    <sortCondition descending="1" ref="AD4:AD109"/>
  </sortState>
  <phoneticPr fontId="4" type="noConversion"/>
  <conditionalFormatting sqref="C5:D150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12" t="s">
        <v>814</v>
      </c>
      <c r="B2" s="266"/>
      <c r="C2" s="267"/>
      <c r="D2" s="267"/>
      <c r="E2" s="265"/>
      <c r="F2" s="268"/>
      <c r="G2" s="265"/>
      <c r="H2" s="265"/>
      <c r="I2" s="265"/>
      <c r="J2" s="265"/>
      <c r="K2" s="269"/>
      <c r="L2" s="269"/>
      <c r="M2" s="269"/>
      <c r="N2" s="269"/>
      <c r="O2" s="269"/>
      <c r="P2" s="269"/>
      <c r="Q2" s="269"/>
      <c r="R2" s="269"/>
    </row>
    <row r="3" spans="1:18" ht="16.5">
      <c r="A3" s="313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269"/>
    </row>
    <row r="4" spans="1:18" ht="26.25">
      <c r="A4" s="314" t="s">
        <v>815</v>
      </c>
      <c r="B4" s="270"/>
      <c r="C4" s="271"/>
      <c r="D4" s="272"/>
      <c r="E4" s="273"/>
      <c r="F4" s="274"/>
      <c r="G4" s="269"/>
      <c r="H4" s="273"/>
      <c r="I4" s="269"/>
      <c r="J4" s="269"/>
      <c r="K4" s="269"/>
      <c r="L4" s="269"/>
      <c r="M4" s="269"/>
      <c r="N4" s="269"/>
      <c r="O4" s="269"/>
      <c r="P4" s="269"/>
      <c r="Q4" s="269"/>
      <c r="R4" s="269"/>
    </row>
    <row r="5" spans="1:18" ht="26.25">
      <c r="A5" s="315"/>
      <c r="B5" s="269"/>
      <c r="C5" s="269"/>
      <c r="D5" s="269"/>
      <c r="E5" s="269"/>
      <c r="F5" s="269"/>
      <c r="G5" s="269"/>
      <c r="H5" s="269"/>
      <c r="I5" s="269"/>
      <c r="J5" s="269"/>
      <c r="K5" s="275"/>
      <c r="L5" s="269"/>
      <c r="M5" s="269"/>
      <c r="N5" s="269"/>
      <c r="O5" s="269"/>
      <c r="P5" s="269"/>
      <c r="Q5" s="269"/>
      <c r="R5" s="269"/>
    </row>
    <row r="6" spans="1:18" ht="17.25">
      <c r="A6" s="316" t="s">
        <v>816</v>
      </c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</row>
    <row r="7" spans="1:18" ht="17.25">
      <c r="A7" s="316"/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69"/>
    </row>
    <row r="8" spans="1:18" ht="17.25">
      <c r="A8" s="317" t="s">
        <v>183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</row>
    <row r="9" spans="1:18" ht="16.5">
      <c r="A9" s="318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</row>
    <row r="10" spans="1:18" ht="16.5">
      <c r="A10" s="318" t="s">
        <v>817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</row>
    <row r="11" spans="1:18">
      <c r="A11" s="276"/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</row>
    <row r="12" spans="1:18">
      <c r="A12" s="269"/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</row>
    <row r="13" spans="1:18" ht="37.5" customHeight="1">
      <c r="A13" s="227" t="s">
        <v>0</v>
      </c>
      <c r="B13" s="228" t="s">
        <v>74</v>
      </c>
      <c r="C13" s="229" t="s">
        <v>65</v>
      </c>
      <c r="D13" s="229" t="s">
        <v>164</v>
      </c>
      <c r="E13" s="230" t="s">
        <v>150</v>
      </c>
      <c r="F13" s="228" t="s">
        <v>155</v>
      </c>
      <c r="G13" s="230" t="s">
        <v>153</v>
      </c>
      <c r="H13" s="230" t="s">
        <v>157</v>
      </c>
      <c r="I13" s="231" t="s">
        <v>159</v>
      </c>
      <c r="J13" s="230" t="s">
        <v>11</v>
      </c>
      <c r="K13" s="230" t="s">
        <v>12</v>
      </c>
      <c r="L13" s="230" t="s">
        <v>13</v>
      </c>
      <c r="M13" s="230" t="s">
        <v>106</v>
      </c>
      <c r="N13" s="230" t="s">
        <v>6</v>
      </c>
      <c r="O13" s="230" t="s">
        <v>7</v>
      </c>
      <c r="P13" s="230" t="s">
        <v>167</v>
      </c>
      <c r="Q13" s="232" t="s">
        <v>169</v>
      </c>
      <c r="R13" s="232" t="s">
        <v>170</v>
      </c>
    </row>
    <row r="14" spans="1:18" ht="16.5">
      <c r="A14" s="233" t="s">
        <v>118</v>
      </c>
      <c r="B14" s="234" t="s">
        <v>626</v>
      </c>
      <c r="C14" s="235" t="s">
        <v>67</v>
      </c>
      <c r="D14" s="236">
        <v>0.81503198541166466</v>
      </c>
      <c r="E14" s="237">
        <v>5290</v>
      </c>
      <c r="F14" s="238" t="s">
        <v>123</v>
      </c>
      <c r="G14" s="277" t="s">
        <v>227</v>
      </c>
      <c r="H14" s="239">
        <v>3</v>
      </c>
      <c r="I14" s="240">
        <v>1191.6369999999999</v>
      </c>
      <c r="J14" s="241">
        <v>2.3353385071347436E-2</v>
      </c>
      <c r="K14" s="241">
        <v>0.49717951184415998</v>
      </c>
      <c r="L14" s="241">
        <v>7.6365537491702593E-2</v>
      </c>
      <c r="M14" s="242">
        <v>7.665</v>
      </c>
      <c r="N14" s="243">
        <v>8.3918173067805052E-2</v>
      </c>
      <c r="O14" s="243">
        <v>1.3426907690848808</v>
      </c>
      <c r="P14" s="244">
        <v>214</v>
      </c>
      <c r="Q14" s="245">
        <v>1</v>
      </c>
      <c r="R14" s="245">
        <v>16</v>
      </c>
    </row>
    <row r="15" spans="1:18" ht="16.5">
      <c r="A15" s="233" t="s">
        <v>118</v>
      </c>
      <c r="B15" s="234" t="s">
        <v>250</v>
      </c>
      <c r="C15" s="235" t="s">
        <v>67</v>
      </c>
      <c r="D15" s="236">
        <v>0.84097144633496701</v>
      </c>
      <c r="E15" s="237">
        <v>5470</v>
      </c>
      <c r="F15" s="238" t="s">
        <v>127</v>
      </c>
      <c r="G15" s="277" t="s">
        <v>235</v>
      </c>
      <c r="H15" s="239">
        <v>2</v>
      </c>
      <c r="I15" s="240">
        <v>1357.9179999999999</v>
      </c>
      <c r="J15" s="241">
        <v>1.6679330314318293E-2</v>
      </c>
      <c r="K15" s="241">
        <v>0.5065753949494014</v>
      </c>
      <c r="L15" s="241">
        <v>0.55378896222010465</v>
      </c>
      <c r="M15" s="242">
        <v>4.274</v>
      </c>
      <c r="N15" s="243">
        <v>0.14728429846279378</v>
      </c>
      <c r="O15" s="243">
        <v>1.3992008353965411</v>
      </c>
      <c r="P15" s="244">
        <v>139</v>
      </c>
      <c r="Q15" s="245">
        <v>2</v>
      </c>
      <c r="R15" s="245">
        <v>19</v>
      </c>
    </row>
    <row r="16" spans="1:18" ht="16.5">
      <c r="A16" s="233" t="s">
        <v>118</v>
      </c>
      <c r="B16" s="234" t="s">
        <v>252</v>
      </c>
      <c r="C16" s="235" t="s">
        <v>67</v>
      </c>
      <c r="D16" s="236">
        <v>0.84041389236415076</v>
      </c>
      <c r="E16" s="237">
        <v>6808</v>
      </c>
      <c r="F16" s="238" t="s">
        <v>119</v>
      </c>
      <c r="G16" s="277" t="s">
        <v>198</v>
      </c>
      <c r="H16" s="239">
        <v>13</v>
      </c>
      <c r="I16" s="240">
        <v>2159.7040000000002</v>
      </c>
      <c r="J16" s="241">
        <v>1.2634393500949895E-2</v>
      </c>
      <c r="K16" s="241">
        <v>0.50581488803380026</v>
      </c>
      <c r="L16" s="241">
        <v>0.22734596963287559</v>
      </c>
      <c r="M16" s="242">
        <v>17.779</v>
      </c>
      <c r="N16" s="243">
        <v>1.1112633953541782</v>
      </c>
      <c r="O16" s="243">
        <v>14.029700366346498</v>
      </c>
      <c r="P16" s="244">
        <v>94</v>
      </c>
      <c r="Q16" s="245">
        <v>24</v>
      </c>
      <c r="R16" s="245">
        <v>303</v>
      </c>
    </row>
    <row r="17" spans="1:18" ht="16.5">
      <c r="A17" s="233" t="s">
        <v>118</v>
      </c>
      <c r="B17" s="234" t="s">
        <v>254</v>
      </c>
      <c r="C17" s="235" t="s">
        <v>70</v>
      </c>
      <c r="D17" s="236">
        <v>0.74785714285714289</v>
      </c>
      <c r="E17" s="237">
        <v>9130</v>
      </c>
      <c r="F17" s="238" t="s">
        <v>121</v>
      </c>
      <c r="G17" s="277" t="s">
        <v>218</v>
      </c>
      <c r="H17" s="239">
        <v>1</v>
      </c>
      <c r="I17" s="240">
        <v>2628.5990000000002</v>
      </c>
      <c r="J17" s="241">
        <v>3.7631824834761428E-2</v>
      </c>
      <c r="K17" s="241">
        <v>0.58179647350321939</v>
      </c>
      <c r="L17" s="241">
        <v>0.24233441464445507</v>
      </c>
      <c r="M17" s="242">
        <v>11.612</v>
      </c>
      <c r="N17" s="243">
        <v>0.49456002988664299</v>
      </c>
      <c r="O17" s="243">
        <v>2.4347570702111656</v>
      </c>
      <c r="P17" s="244">
        <v>468</v>
      </c>
      <c r="Q17" s="245">
        <v>13</v>
      </c>
      <c r="R17" s="245">
        <v>64</v>
      </c>
    </row>
    <row r="18" spans="1:18" ht="16.5">
      <c r="A18" s="233" t="s">
        <v>118</v>
      </c>
      <c r="B18" s="234" t="s">
        <v>376</v>
      </c>
      <c r="C18" s="235" t="s">
        <v>70</v>
      </c>
      <c r="D18" s="236">
        <v>0.7527529470452945</v>
      </c>
      <c r="E18" s="237">
        <v>1042</v>
      </c>
      <c r="F18" s="238" t="s">
        <v>124</v>
      </c>
      <c r="G18" s="277" t="s">
        <v>397</v>
      </c>
      <c r="H18" s="239">
        <v>5</v>
      </c>
      <c r="I18" s="240">
        <v>1171.1280000000002</v>
      </c>
      <c r="J18" s="241">
        <v>6.7873218343481923E-2</v>
      </c>
      <c r="K18" s="241">
        <v>0.43284275389476623</v>
      </c>
      <c r="L18" s="241">
        <v>0.37485227917016761</v>
      </c>
      <c r="M18" s="242">
        <v>6.2770000000000001</v>
      </c>
      <c r="N18" s="243">
        <v>1.2808164436338298</v>
      </c>
      <c r="O18" s="243">
        <v>0.51232657745353194</v>
      </c>
      <c r="P18" s="244">
        <v>83</v>
      </c>
      <c r="Q18" s="245">
        <v>15</v>
      </c>
      <c r="R18" s="245">
        <v>6</v>
      </c>
    </row>
    <row r="19" spans="1:18" ht="16.5">
      <c r="A19" s="233" t="s">
        <v>118</v>
      </c>
      <c r="B19" s="234" t="s">
        <v>261</v>
      </c>
      <c r="C19" s="235" t="s">
        <v>70</v>
      </c>
      <c r="D19" s="236">
        <v>0.76913043478260867</v>
      </c>
      <c r="E19" s="237">
        <v>4906</v>
      </c>
      <c r="F19" s="238" t="s">
        <v>128</v>
      </c>
      <c r="G19" s="277" t="s">
        <v>246</v>
      </c>
      <c r="H19" s="239">
        <v>1</v>
      </c>
      <c r="I19" s="240">
        <v>1545.3589999999999</v>
      </c>
      <c r="J19" s="241">
        <v>2.4621707111076377E-2</v>
      </c>
      <c r="K19" s="241">
        <v>0.50385648357665624</v>
      </c>
      <c r="L19" s="241">
        <v>7.1180871240922011E-2</v>
      </c>
      <c r="M19" s="242">
        <v>10.451000000000001</v>
      </c>
      <c r="N19" s="243">
        <v>6.4709882946292735E-2</v>
      </c>
      <c r="O19" s="243">
        <v>6.0180191140052246</v>
      </c>
      <c r="P19" s="244">
        <v>162</v>
      </c>
      <c r="Q19" s="245">
        <v>1</v>
      </c>
      <c r="R19" s="245">
        <v>93</v>
      </c>
    </row>
    <row r="20" spans="1:18" ht="16.5">
      <c r="A20" s="233" t="s">
        <v>118</v>
      </c>
      <c r="B20" s="234" t="s">
        <v>653</v>
      </c>
      <c r="C20" s="235" t="s">
        <v>67</v>
      </c>
      <c r="D20" s="236">
        <v>0.80511110413778741</v>
      </c>
      <c r="E20" s="237">
        <v>2749</v>
      </c>
      <c r="F20" s="238" t="s">
        <v>123</v>
      </c>
      <c r="G20" s="277" t="s">
        <v>228</v>
      </c>
      <c r="H20" s="239">
        <v>5</v>
      </c>
      <c r="I20" s="240">
        <v>4190.5730000000003</v>
      </c>
      <c r="J20" s="241">
        <v>1.5768839608825282E-2</v>
      </c>
      <c r="K20" s="241">
        <v>0.49831879655365491</v>
      </c>
      <c r="L20" s="241">
        <v>0.18207533910040463</v>
      </c>
      <c r="M20" s="242">
        <v>7.31</v>
      </c>
      <c r="N20" s="243">
        <v>0.35794627608205365</v>
      </c>
      <c r="O20" s="243">
        <v>1.9090468057709529</v>
      </c>
      <c r="P20" s="244">
        <v>722</v>
      </c>
      <c r="Q20" s="245">
        <v>15</v>
      </c>
      <c r="R20" s="245">
        <v>80</v>
      </c>
    </row>
    <row r="21" spans="1:18" ht="16.5">
      <c r="A21" s="233" t="s">
        <v>118</v>
      </c>
      <c r="B21" s="234" t="s">
        <v>264</v>
      </c>
      <c r="C21" s="235" t="s">
        <v>67</v>
      </c>
      <c r="D21" s="236">
        <v>0.80005674531623938</v>
      </c>
      <c r="E21" s="237">
        <v>4546</v>
      </c>
      <c r="F21" s="238" t="s">
        <v>128</v>
      </c>
      <c r="G21" s="277" t="s">
        <v>244</v>
      </c>
      <c r="H21" s="239">
        <v>2</v>
      </c>
      <c r="I21" s="240">
        <v>1569.739</v>
      </c>
      <c r="J21" s="241">
        <v>8.481523246794671E-3</v>
      </c>
      <c r="K21" s="241">
        <v>0.49841344932223774</v>
      </c>
      <c r="L21" s="241">
        <v>0.20449259399174002</v>
      </c>
      <c r="M21" s="242">
        <v>11.231</v>
      </c>
      <c r="N21" s="243">
        <v>0</v>
      </c>
      <c r="O21" s="243">
        <v>4.5230449138359941</v>
      </c>
      <c r="P21" s="244">
        <v>159</v>
      </c>
      <c r="Q21" s="245">
        <v>0</v>
      </c>
      <c r="R21" s="245">
        <v>71</v>
      </c>
    </row>
    <row r="22" spans="1:18" ht="16.5">
      <c r="A22" s="233" t="s">
        <v>118</v>
      </c>
      <c r="B22" s="234" t="s">
        <v>658</v>
      </c>
      <c r="C22" s="235" t="s">
        <v>67</v>
      </c>
      <c r="D22" s="236">
        <v>0.84048132531669406</v>
      </c>
      <c r="E22" s="237">
        <v>690</v>
      </c>
      <c r="F22" s="238" t="s">
        <v>123</v>
      </c>
      <c r="G22" s="277" t="s">
        <v>227</v>
      </c>
      <c r="H22" s="239">
        <v>2</v>
      </c>
      <c r="I22" s="240">
        <v>1486.8690000000001</v>
      </c>
      <c r="J22" s="241">
        <v>1.4290433828835819E-2</v>
      </c>
      <c r="K22" s="241">
        <v>0.46720928740840417</v>
      </c>
      <c r="L22" s="241">
        <v>0.11904209449521108</v>
      </c>
      <c r="M22" s="242">
        <v>6.9489999999999998</v>
      </c>
      <c r="N22" s="243">
        <v>0</v>
      </c>
      <c r="O22" s="243">
        <v>0.47078794433134319</v>
      </c>
      <c r="P22" s="244">
        <v>239</v>
      </c>
      <c r="Q22" s="245">
        <v>0</v>
      </c>
      <c r="R22" s="245">
        <v>7</v>
      </c>
    </row>
    <row r="23" spans="1:18" ht="16.5">
      <c r="A23" s="233" t="s">
        <v>118</v>
      </c>
      <c r="B23" s="234" t="s">
        <v>435</v>
      </c>
      <c r="C23" s="235" t="s">
        <v>70</v>
      </c>
      <c r="D23" s="236">
        <v>0.75458879809058166</v>
      </c>
      <c r="E23" s="237">
        <v>7820</v>
      </c>
      <c r="F23" s="238" t="s">
        <v>127</v>
      </c>
      <c r="G23" s="277" t="s">
        <v>238</v>
      </c>
      <c r="H23" s="239">
        <v>4</v>
      </c>
      <c r="I23" s="240">
        <v>984.32799999999997</v>
      </c>
      <c r="J23" s="241">
        <v>1.265133033569546E-2</v>
      </c>
      <c r="K23" s="241">
        <v>0.48825770417964109</v>
      </c>
      <c r="L23" s="241">
        <v>0.46206360524398415</v>
      </c>
      <c r="M23" s="242">
        <v>5.9790000000000001</v>
      </c>
      <c r="N23" s="243">
        <v>0.50796076104713062</v>
      </c>
      <c r="O23" s="243">
        <v>1.1175136743036873</v>
      </c>
      <c r="P23" s="244">
        <v>66</v>
      </c>
      <c r="Q23" s="245">
        <v>5</v>
      </c>
      <c r="R23" s="245">
        <v>11</v>
      </c>
    </row>
    <row r="24" spans="1:18" ht="16.5">
      <c r="A24" s="233" t="s">
        <v>118</v>
      </c>
      <c r="B24" s="234" t="s">
        <v>525</v>
      </c>
      <c r="C24" s="235" t="s">
        <v>67</v>
      </c>
      <c r="D24" s="236">
        <v>0.80035714285714299</v>
      </c>
      <c r="E24" s="237">
        <v>5233</v>
      </c>
      <c r="F24" s="238" t="s">
        <v>127</v>
      </c>
      <c r="G24" s="277" t="s">
        <v>518</v>
      </c>
      <c r="H24" s="239">
        <v>1</v>
      </c>
      <c r="I24" s="240">
        <v>1105.5519999999999</v>
      </c>
      <c r="J24" s="241">
        <v>1.4755468252648611E-2</v>
      </c>
      <c r="K24" s="241">
        <v>0.45408107727874591</v>
      </c>
      <c r="L24" s="241">
        <v>0.55822014607646553</v>
      </c>
      <c r="M24" s="242">
        <v>4.4109999999999996</v>
      </c>
      <c r="N24" s="243">
        <v>0.81407296988291833</v>
      </c>
      <c r="O24" s="243">
        <v>1.266335730928984</v>
      </c>
      <c r="P24" s="244">
        <v>53</v>
      </c>
      <c r="Q24" s="245">
        <v>9</v>
      </c>
      <c r="R24" s="245">
        <v>23</v>
      </c>
    </row>
    <row r="25" spans="1:18" ht="16.5">
      <c r="A25" s="233" t="s">
        <v>118</v>
      </c>
      <c r="B25" s="234" t="s">
        <v>265</v>
      </c>
      <c r="C25" s="235" t="s">
        <v>67</v>
      </c>
      <c r="D25" s="236">
        <v>0.82454545454545447</v>
      </c>
      <c r="E25" s="237">
        <v>3142</v>
      </c>
      <c r="F25" s="238" t="s">
        <v>128</v>
      </c>
      <c r="G25" s="277" t="s">
        <v>243</v>
      </c>
      <c r="H25" s="239">
        <v>1</v>
      </c>
      <c r="I25" s="240">
        <v>1499.2929999999999</v>
      </c>
      <c r="J25" s="241">
        <v>6.0668616219986882E-4</v>
      </c>
      <c r="K25" s="241">
        <v>0.48427839829647312</v>
      </c>
      <c r="L25" s="241">
        <v>4.4020748446100932E-2</v>
      </c>
      <c r="M25" s="242">
        <v>9.6820000000000004</v>
      </c>
      <c r="N25" s="243">
        <v>0</v>
      </c>
      <c r="O25" s="243">
        <v>3.7350938075479578</v>
      </c>
      <c r="P25" s="244">
        <v>118</v>
      </c>
      <c r="Q25" s="245">
        <v>0</v>
      </c>
      <c r="R25" s="245">
        <v>56</v>
      </c>
    </row>
    <row r="26" spans="1:18" ht="16.5">
      <c r="A26" s="233" t="s">
        <v>118</v>
      </c>
      <c r="B26" s="234" t="s">
        <v>663</v>
      </c>
      <c r="C26" s="235" t="s">
        <v>67</v>
      </c>
      <c r="D26" s="236">
        <v>0.80272948961180957</v>
      </c>
      <c r="E26" s="237">
        <v>4709</v>
      </c>
      <c r="F26" s="238" t="s">
        <v>123</v>
      </c>
      <c r="G26" s="277" t="s">
        <v>226</v>
      </c>
      <c r="H26" s="239">
        <v>3</v>
      </c>
      <c r="I26" s="240">
        <v>471.745</v>
      </c>
      <c r="J26" s="241">
        <v>1.0475267677333569E-2</v>
      </c>
      <c r="K26" s="241">
        <v>0.48607852101598165</v>
      </c>
      <c r="L26" s="241">
        <v>0.1929008256579296</v>
      </c>
      <c r="M26" s="242">
        <v>8.4459999999999997</v>
      </c>
      <c r="N26" s="243">
        <v>1.483852505060997</v>
      </c>
      <c r="O26" s="243">
        <v>8.0551993131882682</v>
      </c>
      <c r="P26" s="244">
        <v>75</v>
      </c>
      <c r="Q26" s="245">
        <v>7</v>
      </c>
      <c r="R26" s="245">
        <v>38</v>
      </c>
    </row>
    <row r="27" spans="1:18" ht="16.5">
      <c r="A27" s="233" t="s">
        <v>118</v>
      </c>
      <c r="B27" s="234" t="s">
        <v>377</v>
      </c>
      <c r="C27" s="235" t="s">
        <v>70</v>
      </c>
      <c r="D27" s="236">
        <v>0.74086557349280757</v>
      </c>
      <c r="E27" s="237">
        <v>8283</v>
      </c>
      <c r="F27" s="238" t="s">
        <v>127</v>
      </c>
      <c r="G27" s="277" t="s">
        <v>236</v>
      </c>
      <c r="H27" s="239">
        <v>3</v>
      </c>
      <c r="I27" s="240">
        <v>2692.3209999999999</v>
      </c>
      <c r="J27" s="241">
        <v>4.4872074832493787E-2</v>
      </c>
      <c r="K27" s="241">
        <v>0.43493238847992244</v>
      </c>
      <c r="L27" s="241">
        <v>0.46874054022532974</v>
      </c>
      <c r="M27" s="242">
        <v>5.4039999999999999</v>
      </c>
      <c r="N27" s="243">
        <v>0.59428277683084596</v>
      </c>
      <c r="O27" s="243">
        <v>4.2342647849197776</v>
      </c>
      <c r="P27" s="244">
        <v>77</v>
      </c>
      <c r="Q27" s="245">
        <v>16</v>
      </c>
      <c r="R27" s="245">
        <v>114</v>
      </c>
    </row>
    <row r="28" spans="1:18" ht="16.5">
      <c r="A28" s="233" t="s">
        <v>118</v>
      </c>
      <c r="B28" s="234" t="s">
        <v>411</v>
      </c>
      <c r="C28" s="235" t="s">
        <v>70</v>
      </c>
      <c r="D28" s="236">
        <v>0.72464820068635427</v>
      </c>
      <c r="E28" s="237">
        <v>6521</v>
      </c>
      <c r="F28" s="238" t="s">
        <v>127</v>
      </c>
      <c r="G28" s="277" t="s">
        <v>237</v>
      </c>
      <c r="H28" s="239">
        <v>2</v>
      </c>
      <c r="I28" s="240">
        <v>1675.1120000000001</v>
      </c>
      <c r="J28" s="241">
        <v>6.1869837523503965E-3</v>
      </c>
      <c r="K28" s="241">
        <v>0.53892069552392008</v>
      </c>
      <c r="L28" s="241">
        <v>0.45367961026533687</v>
      </c>
      <c r="M28" s="242">
        <v>6.0369999999999999</v>
      </c>
      <c r="N28" s="243">
        <v>4.6564050642583901</v>
      </c>
      <c r="O28" s="243">
        <v>2.5669925354244967</v>
      </c>
      <c r="P28" s="244">
        <v>185</v>
      </c>
      <c r="Q28" s="245">
        <v>78</v>
      </c>
      <c r="R28" s="245">
        <v>43</v>
      </c>
    </row>
    <row r="29" spans="1:18" ht="16.5">
      <c r="A29" s="233" t="s">
        <v>118</v>
      </c>
      <c r="B29" s="234" t="s">
        <v>268</v>
      </c>
      <c r="C29" s="235" t="s">
        <v>70</v>
      </c>
      <c r="D29" s="236">
        <v>0.77086956521739136</v>
      </c>
      <c r="E29" s="237">
        <v>5288</v>
      </c>
      <c r="F29" s="238" t="s">
        <v>128</v>
      </c>
      <c r="G29" s="277" t="s">
        <v>244</v>
      </c>
      <c r="H29" s="239">
        <v>1</v>
      </c>
      <c r="I29" s="240">
        <v>1582.2349999999999</v>
      </c>
      <c r="J29" s="241">
        <v>1.873191882826528E-3</v>
      </c>
      <c r="K29" s="241">
        <v>0.50867026048325203</v>
      </c>
      <c r="L29" s="241">
        <v>0.3621459517707547</v>
      </c>
      <c r="M29" s="242">
        <v>14.282999999999999</v>
      </c>
      <c r="N29" s="243">
        <v>0.25280694713490726</v>
      </c>
      <c r="O29" s="243">
        <v>1.39043820924199</v>
      </c>
      <c r="P29" s="244">
        <v>143</v>
      </c>
      <c r="Q29" s="245">
        <v>4</v>
      </c>
      <c r="R29" s="245">
        <v>22</v>
      </c>
    </row>
    <row r="30" spans="1:18" ht="16.5">
      <c r="A30" s="233" t="s">
        <v>118</v>
      </c>
      <c r="B30" s="234" t="s">
        <v>676</v>
      </c>
      <c r="C30" s="235" t="s">
        <v>67</v>
      </c>
      <c r="D30" s="236">
        <v>0.8327963545602578</v>
      </c>
      <c r="E30" s="237">
        <v>6226</v>
      </c>
      <c r="F30" s="238" t="s">
        <v>122</v>
      </c>
      <c r="G30" s="277" t="s">
        <v>223</v>
      </c>
      <c r="H30" s="239">
        <v>4</v>
      </c>
      <c r="I30" s="240">
        <v>1376.7979999999998</v>
      </c>
      <c r="J30" s="241">
        <v>1.351317949663422E-2</v>
      </c>
      <c r="K30" s="241">
        <v>0.57025309009089475</v>
      </c>
      <c r="L30" s="241">
        <v>0.32466636354788431</v>
      </c>
      <c r="M30" s="242">
        <v>11.617000000000001</v>
      </c>
      <c r="N30" s="243">
        <v>2.7600272516374957</v>
      </c>
      <c r="O30" s="243">
        <v>0.87158755314868286</v>
      </c>
      <c r="P30" s="244">
        <v>288</v>
      </c>
      <c r="Q30" s="245">
        <v>38</v>
      </c>
      <c r="R30" s="245">
        <v>12</v>
      </c>
    </row>
    <row r="31" spans="1:18" ht="16.5">
      <c r="A31" s="233" t="s">
        <v>118</v>
      </c>
      <c r="B31" s="234" t="s">
        <v>271</v>
      </c>
      <c r="C31" s="235" t="s">
        <v>70</v>
      </c>
      <c r="D31" s="236">
        <v>0.79751736723343691</v>
      </c>
      <c r="E31" s="237">
        <v>711</v>
      </c>
      <c r="F31" s="238" t="s">
        <v>119</v>
      </c>
      <c r="G31" s="277" t="s">
        <v>198</v>
      </c>
      <c r="H31" s="239">
        <v>3</v>
      </c>
      <c r="I31" s="240">
        <v>1841.3589999999999</v>
      </c>
      <c r="J31" s="241">
        <v>4.9052612878435807E-3</v>
      </c>
      <c r="K31" s="241">
        <v>0.46111509873301249</v>
      </c>
      <c r="L31" s="241">
        <v>0.20582624029317478</v>
      </c>
      <c r="M31" s="242">
        <v>15.404999999999999</v>
      </c>
      <c r="N31" s="243">
        <v>2.6610780407297003</v>
      </c>
      <c r="O31" s="243">
        <v>38.124016012086727</v>
      </c>
      <c r="P31" s="244">
        <v>51</v>
      </c>
      <c r="Q31" s="245">
        <v>49</v>
      </c>
      <c r="R31" s="245">
        <v>702</v>
      </c>
    </row>
    <row r="32" spans="1:18" ht="16.5">
      <c r="A32" s="233" t="s">
        <v>118</v>
      </c>
      <c r="B32" s="234" t="s">
        <v>378</v>
      </c>
      <c r="C32" s="235" t="s">
        <v>70</v>
      </c>
      <c r="D32" s="236">
        <v>0.74198171514848088</v>
      </c>
      <c r="E32" s="237">
        <v>7991</v>
      </c>
      <c r="F32" s="238" t="s">
        <v>127</v>
      </c>
      <c r="G32" s="277" t="s">
        <v>238</v>
      </c>
      <c r="H32" s="239">
        <v>5</v>
      </c>
      <c r="I32" s="240">
        <v>667.55</v>
      </c>
      <c r="J32" s="241">
        <v>7.8198610320254283E-3</v>
      </c>
      <c r="K32" s="241">
        <v>0.48579098815220551</v>
      </c>
      <c r="L32" s="241">
        <v>0.41045614560707067</v>
      </c>
      <c r="M32" s="242">
        <v>6.1470000000000002</v>
      </c>
      <c r="N32" s="243">
        <v>0</v>
      </c>
      <c r="O32" s="243">
        <v>2.3968242079245003</v>
      </c>
      <c r="P32" s="244">
        <v>15</v>
      </c>
      <c r="Q32" s="245">
        <v>0</v>
      </c>
      <c r="R32" s="245">
        <v>16</v>
      </c>
    </row>
    <row r="33" spans="1:18" ht="16.5">
      <c r="A33" s="233" t="s">
        <v>118</v>
      </c>
      <c r="B33" s="234" t="s">
        <v>275</v>
      </c>
      <c r="C33" s="235" t="s">
        <v>70</v>
      </c>
      <c r="D33" s="236">
        <v>0.76777777777777767</v>
      </c>
      <c r="E33" s="237">
        <v>5447</v>
      </c>
      <c r="F33" s="238" t="s">
        <v>120</v>
      </c>
      <c r="G33" s="277" t="s">
        <v>216</v>
      </c>
      <c r="H33" s="239">
        <v>1</v>
      </c>
      <c r="I33" s="240">
        <v>3670.1680000000001</v>
      </c>
      <c r="J33" s="241">
        <v>2.8043349159881895E-2</v>
      </c>
      <c r="K33" s="241">
        <v>0.39855865084143149</v>
      </c>
      <c r="L33" s="241">
        <v>7.3021180501818994E-2</v>
      </c>
      <c r="M33" s="242">
        <v>10.817</v>
      </c>
      <c r="N33" s="243">
        <v>2.7246709142469773E-2</v>
      </c>
      <c r="O33" s="243">
        <v>2.9426445873867353</v>
      </c>
      <c r="P33" s="244">
        <v>72</v>
      </c>
      <c r="Q33" s="245">
        <v>1</v>
      </c>
      <c r="R33" s="245">
        <v>108</v>
      </c>
    </row>
    <row r="34" spans="1:18" ht="16.5">
      <c r="A34" s="233" t="s">
        <v>118</v>
      </c>
      <c r="B34" s="234" t="s">
        <v>276</v>
      </c>
      <c r="C34" s="235" t="s">
        <v>67</v>
      </c>
      <c r="D34" s="236">
        <v>0.84982657433710407</v>
      </c>
      <c r="E34" s="237">
        <v>4475</v>
      </c>
      <c r="F34" s="238" t="s">
        <v>128</v>
      </c>
      <c r="G34" s="277" t="s">
        <v>241</v>
      </c>
      <c r="H34" s="239">
        <v>2</v>
      </c>
      <c r="I34" s="240">
        <v>1402.261</v>
      </c>
      <c r="J34" s="241">
        <v>5.466806246929164E-3</v>
      </c>
      <c r="K34" s="241">
        <v>0.42772159574713792</v>
      </c>
      <c r="L34" s="241">
        <v>8.272354433304499E-2</v>
      </c>
      <c r="M34" s="242">
        <v>7.1390000000000002</v>
      </c>
      <c r="N34" s="243">
        <v>7.1313400287107753E-2</v>
      </c>
      <c r="O34" s="243">
        <v>1.3549546054550472</v>
      </c>
      <c r="P34" s="244">
        <v>21</v>
      </c>
      <c r="Q34" s="245">
        <v>1</v>
      </c>
      <c r="R34" s="245">
        <v>19</v>
      </c>
    </row>
    <row r="35" spans="1:18" ht="16.5">
      <c r="A35" s="233" t="s">
        <v>118</v>
      </c>
      <c r="B35" s="234" t="s">
        <v>279</v>
      </c>
      <c r="C35" s="235" t="s">
        <v>67</v>
      </c>
      <c r="D35" s="236">
        <v>0.82701906130097225</v>
      </c>
      <c r="E35" s="237">
        <v>7987</v>
      </c>
      <c r="F35" s="238" t="s">
        <v>127</v>
      </c>
      <c r="G35" s="277" t="s">
        <v>239</v>
      </c>
      <c r="H35" s="239">
        <v>2</v>
      </c>
      <c r="I35" s="240">
        <v>1607.0450000000001</v>
      </c>
      <c r="J35" s="241">
        <v>6.9145800785787347E-3</v>
      </c>
      <c r="K35" s="241">
        <v>0.45891301429405917</v>
      </c>
      <c r="L35" s="241">
        <v>0.41566975411391716</v>
      </c>
      <c r="M35" s="242">
        <v>4.1260000000000003</v>
      </c>
      <c r="N35" s="243">
        <v>0</v>
      </c>
      <c r="O35" s="243">
        <v>1.2445202218979554</v>
      </c>
      <c r="P35" s="244">
        <v>84</v>
      </c>
      <c r="Q35" s="245">
        <v>0</v>
      </c>
      <c r="R35" s="245">
        <v>20</v>
      </c>
    </row>
    <row r="36" spans="1:18" ht="16.5">
      <c r="A36" s="233" t="s">
        <v>118</v>
      </c>
      <c r="B36" s="234" t="s">
        <v>281</v>
      </c>
      <c r="C36" s="235" t="s">
        <v>67</v>
      </c>
      <c r="D36" s="236">
        <v>0.8298261531633524</v>
      </c>
      <c r="E36" s="237">
        <v>1891</v>
      </c>
      <c r="F36" s="238" t="s">
        <v>119</v>
      </c>
      <c r="G36" s="277" t="s">
        <v>198</v>
      </c>
      <c r="H36" s="239">
        <v>2</v>
      </c>
      <c r="I36" s="240">
        <v>1812.0640000000001</v>
      </c>
      <c r="J36" s="241">
        <v>2.4024220223929822E-2</v>
      </c>
      <c r="K36" s="241">
        <v>0.43429688880107603</v>
      </c>
      <c r="L36" s="241">
        <v>0.21963904144665972</v>
      </c>
      <c r="M36" s="242">
        <v>13.551</v>
      </c>
      <c r="N36" s="243">
        <v>2.3177989298391224</v>
      </c>
      <c r="O36" s="243">
        <v>13.851607890229042</v>
      </c>
      <c r="P36" s="244">
        <v>39</v>
      </c>
      <c r="Q36" s="245">
        <v>42</v>
      </c>
      <c r="R36" s="245">
        <v>251</v>
      </c>
    </row>
    <row r="37" spans="1:18" ht="16.5">
      <c r="A37" s="233" t="s">
        <v>118</v>
      </c>
      <c r="B37" s="234" t="s">
        <v>285</v>
      </c>
      <c r="C37" s="235" t="s">
        <v>67</v>
      </c>
      <c r="D37" s="236">
        <v>0.84941629418687015</v>
      </c>
      <c r="E37" s="237">
        <v>1245</v>
      </c>
      <c r="F37" s="238" t="s">
        <v>120</v>
      </c>
      <c r="G37" s="277" t="s">
        <v>213</v>
      </c>
      <c r="H37" s="239">
        <v>3</v>
      </c>
      <c r="I37" s="240">
        <v>1661.8879999999999</v>
      </c>
      <c r="J37" s="241">
        <v>1.4260912290476557E-2</v>
      </c>
      <c r="K37" s="241">
        <v>0.35805426350104674</v>
      </c>
      <c r="L37" s="241">
        <v>0.13719336080409752</v>
      </c>
      <c r="M37" s="242">
        <v>6.1</v>
      </c>
      <c r="N37" s="243">
        <v>0.12034505333692765</v>
      </c>
      <c r="O37" s="243">
        <v>6.2579427735202371</v>
      </c>
      <c r="P37" s="244">
        <v>10</v>
      </c>
      <c r="Q37" s="245">
        <v>2</v>
      </c>
      <c r="R37" s="245">
        <v>104</v>
      </c>
    </row>
    <row r="38" spans="1:18" ht="16.5">
      <c r="A38" s="233" t="s">
        <v>118</v>
      </c>
      <c r="B38" s="234" t="s">
        <v>287</v>
      </c>
      <c r="C38" s="235" t="s">
        <v>67</v>
      </c>
      <c r="D38" s="236">
        <v>0.82751386055805476</v>
      </c>
      <c r="E38" s="237">
        <v>1414</v>
      </c>
      <c r="F38" s="238" t="s">
        <v>91</v>
      </c>
      <c r="G38" s="277" t="s">
        <v>248</v>
      </c>
      <c r="H38" s="239">
        <v>2</v>
      </c>
      <c r="I38" s="240">
        <v>1247.635</v>
      </c>
      <c r="J38" s="241">
        <v>1.9242779436291608E-3</v>
      </c>
      <c r="K38" s="241">
        <v>0.39563474545575283</v>
      </c>
      <c r="L38" s="241">
        <v>0.41117794867890051</v>
      </c>
      <c r="M38" s="242">
        <v>3.4289999999999998</v>
      </c>
      <c r="N38" s="243">
        <v>0</v>
      </c>
      <c r="O38" s="243">
        <v>8.0151646915965005E-2</v>
      </c>
      <c r="P38" s="244">
        <v>32</v>
      </c>
      <c r="Q38" s="245">
        <v>0</v>
      </c>
      <c r="R38" s="245">
        <v>1</v>
      </c>
    </row>
    <row r="39" spans="1:18" ht="16.5">
      <c r="A39" s="233" t="s">
        <v>118</v>
      </c>
      <c r="B39" s="234" t="s">
        <v>718</v>
      </c>
      <c r="C39" s="235" t="s">
        <v>67</v>
      </c>
      <c r="D39" s="236">
        <v>0.81714285714285706</v>
      </c>
      <c r="E39" s="237">
        <v>5456</v>
      </c>
      <c r="F39" s="238" t="s">
        <v>124</v>
      </c>
      <c r="G39" s="277" t="s">
        <v>617</v>
      </c>
      <c r="H39" s="239">
        <v>1</v>
      </c>
      <c r="I39" s="240">
        <v>982.96900000000005</v>
      </c>
      <c r="J39" s="241">
        <v>2.112419842886178E-2</v>
      </c>
      <c r="K39" s="241">
        <v>0.48570365158408907</v>
      </c>
      <c r="L39" s="241">
        <v>0.4383007750223839</v>
      </c>
      <c r="M39" s="242">
        <v>4.3689999999999998</v>
      </c>
      <c r="N39" s="243">
        <v>10.478458628908948</v>
      </c>
      <c r="O39" s="243">
        <v>3.1537108494774504</v>
      </c>
      <c r="P39" s="244">
        <v>118</v>
      </c>
      <c r="Q39" s="245">
        <v>113</v>
      </c>
      <c r="R39" s="245">
        <v>33</v>
      </c>
    </row>
    <row r="40" spans="1:18" ht="16.5">
      <c r="A40" s="233" t="s">
        <v>118</v>
      </c>
      <c r="B40" s="234" t="s">
        <v>534</v>
      </c>
      <c r="C40" s="235" t="s">
        <v>70</v>
      </c>
      <c r="D40" s="236">
        <v>0.74177109957300913</v>
      </c>
      <c r="E40" s="237">
        <v>4436</v>
      </c>
      <c r="F40" s="238" t="s">
        <v>124</v>
      </c>
      <c r="G40" s="277" t="s">
        <v>617</v>
      </c>
      <c r="H40" s="239">
        <v>4</v>
      </c>
      <c r="I40" s="240">
        <v>2769.4780000000001</v>
      </c>
      <c r="J40" s="241">
        <v>2.0011857705248968E-2</v>
      </c>
      <c r="K40" s="241">
        <v>0.51397696052537012</v>
      </c>
      <c r="L40" s="241">
        <v>0.43219877243994437</v>
      </c>
      <c r="M40" s="242">
        <v>5.8620000000000001</v>
      </c>
      <c r="N40" s="243">
        <v>13.179378929892204</v>
      </c>
      <c r="O40" s="243">
        <v>3.9718676227072391</v>
      </c>
      <c r="P40" s="244">
        <v>346</v>
      </c>
      <c r="Q40" s="245">
        <v>365</v>
      </c>
      <c r="R40" s="245">
        <v>110</v>
      </c>
    </row>
    <row r="41" spans="1:18" ht="16.5">
      <c r="A41" s="233" t="s">
        <v>118</v>
      </c>
      <c r="B41" s="234" t="s">
        <v>413</v>
      </c>
      <c r="C41" s="235" t="s">
        <v>70</v>
      </c>
      <c r="D41" s="236">
        <v>0.7549084155520922</v>
      </c>
      <c r="E41" s="237">
        <v>6686</v>
      </c>
      <c r="F41" s="238" t="s">
        <v>127</v>
      </c>
      <c r="G41" s="277" t="s">
        <v>237</v>
      </c>
      <c r="H41" s="239">
        <v>3</v>
      </c>
      <c r="I41" s="240">
        <v>1700.4899999999998</v>
      </c>
      <c r="J41" s="241">
        <v>6.0126124658673771E-2</v>
      </c>
      <c r="K41" s="241">
        <v>0.40116245434468623</v>
      </c>
      <c r="L41" s="241">
        <v>0.38106663373498229</v>
      </c>
      <c r="M41" s="242">
        <v>5.9349999999999996</v>
      </c>
      <c r="N41" s="243">
        <v>0.7644855306411682</v>
      </c>
      <c r="O41" s="243">
        <v>3.0579421225646728</v>
      </c>
      <c r="P41" s="244">
        <v>39</v>
      </c>
      <c r="Q41" s="245">
        <v>13</v>
      </c>
      <c r="R41" s="245">
        <v>52</v>
      </c>
    </row>
    <row r="42" spans="1:18" ht="16.5">
      <c r="A42" s="233" t="s">
        <v>118</v>
      </c>
      <c r="B42" s="234" t="s">
        <v>379</v>
      </c>
      <c r="C42" s="235" t="s">
        <v>70</v>
      </c>
      <c r="D42" s="236">
        <v>0.74020889835174286</v>
      </c>
      <c r="E42" s="237">
        <v>288</v>
      </c>
      <c r="F42" s="238" t="s">
        <v>127</v>
      </c>
      <c r="G42" s="277" t="s">
        <v>235</v>
      </c>
      <c r="H42" s="239">
        <v>4</v>
      </c>
      <c r="I42" s="240">
        <v>821.64299999999992</v>
      </c>
      <c r="J42" s="241">
        <v>1.2887318855376072E-2</v>
      </c>
      <c r="K42" s="241">
        <v>0.47091982835909107</v>
      </c>
      <c r="L42" s="241">
        <v>0.57440770290465315</v>
      </c>
      <c r="M42" s="242">
        <v>5.9139999999999997</v>
      </c>
      <c r="N42" s="243">
        <v>0.12170735952232296</v>
      </c>
      <c r="O42" s="243">
        <v>1.5821956737901985</v>
      </c>
      <c r="P42" s="244">
        <v>45</v>
      </c>
      <c r="Q42" s="245">
        <v>1</v>
      </c>
      <c r="R42" s="245">
        <v>13</v>
      </c>
    </row>
    <row r="43" spans="1:18" ht="16.5">
      <c r="A43" s="233" t="s">
        <v>118</v>
      </c>
      <c r="B43" s="234" t="s">
        <v>577</v>
      </c>
      <c r="C43" s="235" t="s">
        <v>70</v>
      </c>
      <c r="D43" s="236">
        <v>0.78565217391304354</v>
      </c>
      <c r="E43" s="237">
        <v>6627</v>
      </c>
      <c r="F43" s="238" t="s">
        <v>128</v>
      </c>
      <c r="G43" s="277" t="s">
        <v>242</v>
      </c>
      <c r="H43" s="239">
        <v>1</v>
      </c>
      <c r="I43" s="240">
        <v>1291.73</v>
      </c>
      <c r="J43" s="241">
        <v>1.101473216258288E-2</v>
      </c>
      <c r="K43" s="241">
        <v>0.48528182827637539</v>
      </c>
      <c r="L43" s="241">
        <v>0.12076827200730803</v>
      </c>
      <c r="M43" s="242">
        <v>11.721</v>
      </c>
      <c r="N43" s="243">
        <v>0.30966223591617442</v>
      </c>
      <c r="O43" s="243">
        <v>4.7223490977216604</v>
      </c>
      <c r="P43" s="244">
        <v>105</v>
      </c>
      <c r="Q43" s="245">
        <v>4</v>
      </c>
      <c r="R43" s="245">
        <v>61</v>
      </c>
    </row>
    <row r="44" spans="1:18" ht="16.5">
      <c r="A44" s="233" t="s">
        <v>118</v>
      </c>
      <c r="B44" s="234" t="s">
        <v>301</v>
      </c>
      <c r="C44" s="235" t="s">
        <v>70</v>
      </c>
      <c r="D44" s="236">
        <v>0.74384615384615382</v>
      </c>
      <c r="E44" s="237">
        <v>7114</v>
      </c>
      <c r="F44" s="238" t="s">
        <v>123</v>
      </c>
      <c r="G44" s="277" t="s">
        <v>225</v>
      </c>
      <c r="H44" s="239">
        <v>1</v>
      </c>
      <c r="I44" s="240">
        <v>1266.3340000000001</v>
      </c>
      <c r="J44" s="241">
        <v>1.0220570902794749E-2</v>
      </c>
      <c r="K44" s="241">
        <v>0.47895201286372369</v>
      </c>
      <c r="L44" s="241">
        <v>0.12082120514808889</v>
      </c>
      <c r="M44" s="242">
        <v>8.8089999999999993</v>
      </c>
      <c r="N44" s="243">
        <v>0</v>
      </c>
      <c r="O44" s="243">
        <v>0.47380864763956426</v>
      </c>
      <c r="P44" s="244">
        <v>211</v>
      </c>
      <c r="Q44" s="245">
        <v>0</v>
      </c>
      <c r="R44" s="245">
        <v>6</v>
      </c>
    </row>
    <row r="45" spans="1:18" ht="16.5">
      <c r="A45" s="233" t="s">
        <v>118</v>
      </c>
      <c r="B45" s="234" t="s">
        <v>302</v>
      </c>
      <c r="C45" s="235" t="s">
        <v>67</v>
      </c>
      <c r="D45" s="236">
        <v>0.83774789826533147</v>
      </c>
      <c r="E45" s="237">
        <v>6455</v>
      </c>
      <c r="F45" s="238" t="s">
        <v>124</v>
      </c>
      <c r="G45" s="277" t="s">
        <v>232</v>
      </c>
      <c r="H45" s="239">
        <v>5</v>
      </c>
      <c r="I45" s="240">
        <v>1036.2160000000001</v>
      </c>
      <c r="J45" s="241">
        <v>6.068699716226391E-2</v>
      </c>
      <c r="K45" s="241">
        <v>0.40119305182422194</v>
      </c>
      <c r="L45" s="241">
        <v>0.23257699166969051</v>
      </c>
      <c r="M45" s="242">
        <v>6.6360000000000001</v>
      </c>
      <c r="N45" s="243">
        <v>1.7370895643379372</v>
      </c>
      <c r="O45" s="243">
        <v>1.7370895643379372</v>
      </c>
      <c r="P45" s="244">
        <v>48</v>
      </c>
      <c r="Q45" s="245">
        <v>18</v>
      </c>
      <c r="R45" s="245">
        <v>18</v>
      </c>
    </row>
    <row r="46" spans="1:18" ht="16.5">
      <c r="A46" s="233" t="s">
        <v>118</v>
      </c>
      <c r="B46" s="234" t="s">
        <v>304</v>
      </c>
      <c r="C46" s="235" t="s">
        <v>67</v>
      </c>
      <c r="D46" s="236">
        <v>0.80086956521739139</v>
      </c>
      <c r="E46" s="237">
        <v>998</v>
      </c>
      <c r="F46" s="238" t="s">
        <v>128</v>
      </c>
      <c r="G46" s="277" t="s">
        <v>242</v>
      </c>
      <c r="H46" s="239">
        <v>1</v>
      </c>
      <c r="I46" s="240">
        <v>1411.665</v>
      </c>
      <c r="J46" s="241">
        <v>3.2072624565981471E-2</v>
      </c>
      <c r="K46" s="241">
        <v>0.49174059210152421</v>
      </c>
      <c r="L46" s="241">
        <v>0.19480542479979315</v>
      </c>
      <c r="M46" s="242">
        <v>11.176</v>
      </c>
      <c r="N46" s="243">
        <v>0</v>
      </c>
      <c r="O46" s="243">
        <v>1.7001200709800131</v>
      </c>
      <c r="P46" s="244">
        <v>130</v>
      </c>
      <c r="Q46" s="245">
        <v>0</v>
      </c>
      <c r="R46" s="245">
        <v>24</v>
      </c>
    </row>
    <row r="47" spans="1:18" ht="16.5">
      <c r="A47" s="233" t="s">
        <v>118</v>
      </c>
      <c r="B47" s="234" t="s">
        <v>307</v>
      </c>
      <c r="C47" s="235" t="s">
        <v>67</v>
      </c>
      <c r="D47" s="236">
        <v>0.80348799902676205</v>
      </c>
      <c r="E47" s="237">
        <v>8782</v>
      </c>
      <c r="F47" s="238" t="s">
        <v>127</v>
      </c>
      <c r="G47" s="277" t="s">
        <v>239</v>
      </c>
      <c r="H47" s="239">
        <v>2</v>
      </c>
      <c r="I47" s="240">
        <v>1609.819</v>
      </c>
      <c r="J47" s="241">
        <v>8.4095584515713126E-3</v>
      </c>
      <c r="K47" s="241">
        <v>0.45378641322441143</v>
      </c>
      <c r="L47" s="241">
        <v>0.54416055469590063</v>
      </c>
      <c r="M47" s="242">
        <v>5.6580000000000004</v>
      </c>
      <c r="N47" s="243">
        <v>0.12423756956527411</v>
      </c>
      <c r="O47" s="243">
        <v>0.55906906304373349</v>
      </c>
      <c r="P47" s="244">
        <v>44</v>
      </c>
      <c r="Q47" s="245">
        <v>2</v>
      </c>
      <c r="R47" s="245">
        <v>9</v>
      </c>
    </row>
    <row r="48" spans="1:18" ht="16.5">
      <c r="A48" s="233" t="s">
        <v>118</v>
      </c>
      <c r="B48" s="234" t="s">
        <v>312</v>
      </c>
      <c r="C48" s="235" t="s">
        <v>70</v>
      </c>
      <c r="D48" s="236">
        <v>0.75843938273352385</v>
      </c>
      <c r="E48" s="237">
        <v>802</v>
      </c>
      <c r="F48" s="238" t="s">
        <v>120</v>
      </c>
      <c r="G48" s="277" t="s">
        <v>214</v>
      </c>
      <c r="H48" s="239">
        <v>4</v>
      </c>
      <c r="I48" s="240">
        <v>1544.375</v>
      </c>
      <c r="J48" s="241">
        <v>2.8397925693362046E-2</v>
      </c>
      <c r="K48" s="241">
        <v>0.38477550372400127</v>
      </c>
      <c r="L48" s="241">
        <v>0.11849453662484824</v>
      </c>
      <c r="M48" s="242">
        <v>7.4029999999999996</v>
      </c>
      <c r="N48" s="243">
        <v>0</v>
      </c>
      <c r="O48" s="243">
        <v>1.4892755969243221</v>
      </c>
      <c r="P48" s="244">
        <v>31</v>
      </c>
      <c r="Q48" s="245">
        <v>0</v>
      </c>
      <c r="R48" s="245">
        <v>23</v>
      </c>
    </row>
    <row r="49" spans="1:18" ht="16.5">
      <c r="A49" s="233" t="s">
        <v>118</v>
      </c>
      <c r="B49" s="234" t="s">
        <v>313</v>
      </c>
      <c r="C49" s="235" t="s">
        <v>70</v>
      </c>
      <c r="D49" s="236">
        <v>0.76535714285714285</v>
      </c>
      <c r="E49" s="237">
        <v>3382</v>
      </c>
      <c r="F49" s="238" t="s">
        <v>127</v>
      </c>
      <c r="G49" s="277" t="s">
        <v>235</v>
      </c>
      <c r="H49" s="239">
        <v>1</v>
      </c>
      <c r="I49" s="240">
        <v>1617.827</v>
      </c>
      <c r="J49" s="241">
        <v>1.5021071446010299E-2</v>
      </c>
      <c r="K49" s="241">
        <v>0.56754752912753081</v>
      </c>
      <c r="L49" s="241">
        <v>0.31894633975078918</v>
      </c>
      <c r="M49" s="242">
        <v>7.1269999999999998</v>
      </c>
      <c r="N49" s="243">
        <v>0.7417356738390446</v>
      </c>
      <c r="O49" s="243">
        <v>10.446110739899877</v>
      </c>
      <c r="P49" s="244">
        <v>252</v>
      </c>
      <c r="Q49" s="245">
        <v>12</v>
      </c>
      <c r="R49" s="245">
        <v>169</v>
      </c>
    </row>
    <row r="50" spans="1:18" ht="16.5">
      <c r="A50" s="233" t="s">
        <v>118</v>
      </c>
      <c r="B50" s="234" t="s">
        <v>584</v>
      </c>
      <c r="C50" s="235" t="s">
        <v>67</v>
      </c>
      <c r="D50" s="236">
        <v>0.8014648839491334</v>
      </c>
      <c r="E50" s="237">
        <v>8493</v>
      </c>
      <c r="F50" s="238" t="s">
        <v>123</v>
      </c>
      <c r="G50" s="277" t="s">
        <v>226</v>
      </c>
      <c r="H50" s="239">
        <v>2</v>
      </c>
      <c r="I50" s="240">
        <v>1589.1439999999998</v>
      </c>
      <c r="J50" s="241">
        <v>1.5221820160831961E-2</v>
      </c>
      <c r="K50" s="241">
        <v>0.44994347655694905</v>
      </c>
      <c r="L50" s="241">
        <v>0.27247373428713823</v>
      </c>
      <c r="M50" s="242">
        <v>6.2869999999999999</v>
      </c>
      <c r="N50" s="243">
        <v>6.292695941966242E-2</v>
      </c>
      <c r="O50" s="243">
        <v>1.6361009449112229</v>
      </c>
      <c r="P50" s="244">
        <v>270</v>
      </c>
      <c r="Q50" s="245">
        <v>1</v>
      </c>
      <c r="R50" s="245">
        <v>26</v>
      </c>
    </row>
    <row r="51" spans="1:18" ht="16.5">
      <c r="A51" s="233" t="s">
        <v>118</v>
      </c>
      <c r="B51" s="234" t="s">
        <v>538</v>
      </c>
      <c r="C51" s="235" t="s">
        <v>70</v>
      </c>
      <c r="D51" s="236">
        <v>0.72602987042535072</v>
      </c>
      <c r="E51" s="237">
        <v>1934</v>
      </c>
      <c r="F51" s="238" t="s">
        <v>127</v>
      </c>
      <c r="G51" s="277" t="s">
        <v>516</v>
      </c>
      <c r="H51" s="239">
        <v>6</v>
      </c>
      <c r="I51" s="240">
        <v>4965.2060000000001</v>
      </c>
      <c r="J51" s="241">
        <v>4.632017171585439E-3</v>
      </c>
      <c r="K51" s="241">
        <v>0.5022510698047421</v>
      </c>
      <c r="L51" s="241">
        <v>0.35507086715032565</v>
      </c>
      <c r="M51" s="242">
        <v>10.837999999999999</v>
      </c>
      <c r="N51" s="243">
        <v>6.4649885624080854</v>
      </c>
      <c r="O51" s="243">
        <v>4.4106931313625255</v>
      </c>
      <c r="P51" s="244">
        <v>170</v>
      </c>
      <c r="Q51" s="245">
        <v>321</v>
      </c>
      <c r="R51" s="245">
        <v>219</v>
      </c>
    </row>
    <row r="52" spans="1:18" ht="16.5">
      <c r="A52" s="233" t="s">
        <v>118</v>
      </c>
      <c r="B52" s="234" t="s">
        <v>539</v>
      </c>
      <c r="C52" s="235" t="s">
        <v>67</v>
      </c>
      <c r="D52" s="236">
        <v>0.82913043478260873</v>
      </c>
      <c r="E52" s="237">
        <v>3904</v>
      </c>
      <c r="F52" s="238" t="s">
        <v>128</v>
      </c>
      <c r="G52" s="277" t="s">
        <v>246</v>
      </c>
      <c r="H52" s="239">
        <v>1</v>
      </c>
      <c r="I52" s="240">
        <v>1396.771</v>
      </c>
      <c r="J52" s="241">
        <v>3.9929841208255802E-3</v>
      </c>
      <c r="K52" s="241">
        <v>0.45948875417465662</v>
      </c>
      <c r="L52" s="241">
        <v>0.16323362956418769</v>
      </c>
      <c r="M52" s="242">
        <v>10.715999999999999</v>
      </c>
      <c r="N52" s="243">
        <v>0.78753066895002832</v>
      </c>
      <c r="O52" s="243">
        <v>3.5080911616864898</v>
      </c>
      <c r="P52" s="244">
        <v>55</v>
      </c>
      <c r="Q52" s="245">
        <v>11</v>
      </c>
      <c r="R52" s="245">
        <v>49</v>
      </c>
    </row>
    <row r="53" spans="1:18" ht="16.5">
      <c r="A53" s="233" t="s">
        <v>118</v>
      </c>
      <c r="B53" s="234" t="s">
        <v>417</v>
      </c>
      <c r="C53" s="235" t="s">
        <v>70</v>
      </c>
      <c r="D53" s="236">
        <v>0.78743176019469341</v>
      </c>
      <c r="E53" s="237">
        <v>3498</v>
      </c>
      <c r="F53" s="238" t="s">
        <v>128</v>
      </c>
      <c r="G53" s="277" t="s">
        <v>244</v>
      </c>
      <c r="H53" s="239">
        <v>6</v>
      </c>
      <c r="I53" s="240">
        <v>930.17900000000009</v>
      </c>
      <c r="J53" s="241">
        <v>1.628102616624227E-2</v>
      </c>
      <c r="K53" s="241">
        <v>0.44054228000580586</v>
      </c>
      <c r="L53" s="241">
        <v>0.21393731744105168</v>
      </c>
      <c r="M53" s="242">
        <v>11.15</v>
      </c>
      <c r="N53" s="243">
        <v>0</v>
      </c>
      <c r="O53" s="243">
        <v>10.213088018542667</v>
      </c>
      <c r="P53" s="244">
        <v>25</v>
      </c>
      <c r="Q53" s="245">
        <v>0</v>
      </c>
      <c r="R53" s="245">
        <v>95</v>
      </c>
    </row>
    <row r="54" spans="1:18" ht="16.5">
      <c r="A54" s="233" t="s">
        <v>118</v>
      </c>
      <c r="B54" s="234" t="s">
        <v>315</v>
      </c>
      <c r="C54" s="235" t="s">
        <v>67</v>
      </c>
      <c r="D54" s="236">
        <v>0.81191837836450842</v>
      </c>
      <c r="E54" s="237">
        <v>2138</v>
      </c>
      <c r="F54" s="238" t="s">
        <v>120</v>
      </c>
      <c r="G54" s="277" t="s">
        <v>213</v>
      </c>
      <c r="H54" s="239">
        <v>2</v>
      </c>
      <c r="I54" s="240">
        <v>1480.9369999999999</v>
      </c>
      <c r="J54" s="241">
        <v>1.4336863933793268E-2</v>
      </c>
      <c r="K54" s="241">
        <v>0.38495160437732029</v>
      </c>
      <c r="L54" s="241">
        <v>0.10803970729342302</v>
      </c>
      <c r="M54" s="242">
        <v>6.65</v>
      </c>
      <c r="N54" s="243">
        <v>0.13504963411677878</v>
      </c>
      <c r="O54" s="243">
        <v>2.7009926823355754</v>
      </c>
      <c r="P54" s="244">
        <v>46</v>
      </c>
      <c r="Q54" s="245">
        <v>2</v>
      </c>
      <c r="R54" s="245">
        <v>40</v>
      </c>
    </row>
    <row r="55" spans="1:18" ht="16.5">
      <c r="A55" s="233" t="s">
        <v>118</v>
      </c>
      <c r="B55" s="234" t="s">
        <v>316</v>
      </c>
      <c r="C55" s="235" t="s">
        <v>67</v>
      </c>
      <c r="D55" s="236">
        <v>0.83465652052810468</v>
      </c>
      <c r="E55" s="237">
        <v>7578</v>
      </c>
      <c r="F55" s="238" t="s">
        <v>122</v>
      </c>
      <c r="G55" s="277" t="s">
        <v>220</v>
      </c>
      <c r="H55" s="239">
        <v>3</v>
      </c>
      <c r="I55" s="240">
        <v>1236.693</v>
      </c>
      <c r="J55" s="241">
        <v>3.7125292634992257E-2</v>
      </c>
      <c r="K55" s="241">
        <v>0.56864584221071324</v>
      </c>
      <c r="L55" s="241">
        <v>0.27007511160813558</v>
      </c>
      <c r="M55" s="242">
        <v>12.419</v>
      </c>
      <c r="N55" s="243">
        <v>0</v>
      </c>
      <c r="O55" s="243">
        <v>0.97032974230467872</v>
      </c>
      <c r="P55" s="244">
        <v>241</v>
      </c>
      <c r="Q55" s="245">
        <v>0</v>
      </c>
      <c r="R55" s="245">
        <v>12</v>
      </c>
    </row>
    <row r="56" spans="1:18" ht="16.5">
      <c r="A56" s="233" t="s">
        <v>118</v>
      </c>
      <c r="B56" s="234" t="s">
        <v>439</v>
      </c>
      <c r="C56" s="235" t="s">
        <v>70</v>
      </c>
      <c r="D56" s="236">
        <v>0.7805475103923406</v>
      </c>
      <c r="E56" s="237">
        <v>4669</v>
      </c>
      <c r="F56" s="238" t="s">
        <v>120</v>
      </c>
      <c r="G56" s="277" t="s">
        <v>339</v>
      </c>
      <c r="H56" s="239">
        <v>2</v>
      </c>
      <c r="I56" s="240">
        <v>1668.8790000000001</v>
      </c>
      <c r="J56" s="241">
        <v>1.3046356782242146E-2</v>
      </c>
      <c r="K56" s="241">
        <v>0.37610437372062838</v>
      </c>
      <c r="L56" s="241">
        <v>0.18335661243265691</v>
      </c>
      <c r="M56" s="242">
        <v>9.8160000000000007</v>
      </c>
      <c r="N56" s="243">
        <v>0</v>
      </c>
      <c r="O56" s="243">
        <v>2.5166593863305846</v>
      </c>
      <c r="P56" s="244">
        <v>5</v>
      </c>
      <c r="Q56" s="245">
        <v>0</v>
      </c>
      <c r="R56" s="245">
        <v>42</v>
      </c>
    </row>
    <row r="57" spans="1:18" ht="16.5">
      <c r="A57" s="233" t="s">
        <v>118</v>
      </c>
      <c r="B57" s="234" t="s">
        <v>418</v>
      </c>
      <c r="C57" s="235" t="s">
        <v>70</v>
      </c>
      <c r="D57" s="236">
        <v>0.72153846153846146</v>
      </c>
      <c r="E57" s="237">
        <v>4035</v>
      </c>
      <c r="F57" s="238" t="s">
        <v>123</v>
      </c>
      <c r="G57" s="277" t="s">
        <v>225</v>
      </c>
      <c r="H57" s="239">
        <v>1</v>
      </c>
      <c r="I57" s="240">
        <v>1361.7449999999999</v>
      </c>
      <c r="J57" s="241">
        <v>1.4662211376608749E-2</v>
      </c>
      <c r="K57" s="241">
        <v>0.51617471932125858</v>
      </c>
      <c r="L57" s="241">
        <v>0.16669787662154076</v>
      </c>
      <c r="M57" s="242">
        <v>10.358000000000001</v>
      </c>
      <c r="N57" s="243">
        <v>0</v>
      </c>
      <c r="O57" s="243">
        <v>9.399704056192606</v>
      </c>
      <c r="P57" s="244">
        <v>248</v>
      </c>
      <c r="Q57" s="245">
        <v>0</v>
      </c>
      <c r="R57" s="245">
        <v>128</v>
      </c>
    </row>
    <row r="58" spans="1:18" ht="16.5">
      <c r="A58" s="233" t="s">
        <v>118</v>
      </c>
      <c r="B58" s="234" t="s">
        <v>381</v>
      </c>
      <c r="C58" s="235" t="s">
        <v>70</v>
      </c>
      <c r="D58" s="236">
        <v>0.78341999771122961</v>
      </c>
      <c r="E58" s="237">
        <v>7172</v>
      </c>
      <c r="F58" s="238" t="s">
        <v>124</v>
      </c>
      <c r="G58" s="277" t="s">
        <v>232</v>
      </c>
      <c r="H58" s="239">
        <v>6</v>
      </c>
      <c r="I58" s="240">
        <v>999.69</v>
      </c>
      <c r="J58" s="241">
        <v>6.5047101813748967E-2</v>
      </c>
      <c r="K58" s="241">
        <v>0.43017570122017057</v>
      </c>
      <c r="L58" s="241">
        <v>0.26908341585891626</v>
      </c>
      <c r="M58" s="242">
        <v>7.9989999999999997</v>
      </c>
      <c r="N58" s="243">
        <v>1.1003411057427801</v>
      </c>
      <c r="O58" s="243">
        <v>2.0006201922596003</v>
      </c>
      <c r="P58" s="244">
        <v>83</v>
      </c>
      <c r="Q58" s="245">
        <v>11</v>
      </c>
      <c r="R58" s="245">
        <v>20</v>
      </c>
    </row>
    <row r="59" spans="1:18" ht="16.5">
      <c r="A59" s="233" t="s">
        <v>118</v>
      </c>
      <c r="B59" s="234" t="s">
        <v>318</v>
      </c>
      <c r="C59" s="235" t="s">
        <v>70</v>
      </c>
      <c r="D59" s="236">
        <v>0.74755222878970506</v>
      </c>
      <c r="E59" s="237">
        <v>5262</v>
      </c>
      <c r="F59" s="238" t="s">
        <v>120</v>
      </c>
      <c r="G59" s="277" t="s">
        <v>214</v>
      </c>
      <c r="H59" s="239">
        <v>3</v>
      </c>
      <c r="I59" s="240">
        <v>1555.04</v>
      </c>
      <c r="J59" s="241">
        <v>1.1683371686138883E-2</v>
      </c>
      <c r="K59" s="241">
        <v>0.37396689427155988</v>
      </c>
      <c r="L59" s="241">
        <v>6.1734746373083654E-2</v>
      </c>
      <c r="M59" s="242">
        <v>7.3550000000000004</v>
      </c>
      <c r="N59" s="243">
        <v>0.25722810988784856</v>
      </c>
      <c r="O59" s="243">
        <v>3.5368865109579177</v>
      </c>
      <c r="P59" s="244">
        <v>12</v>
      </c>
      <c r="Q59" s="245">
        <v>4</v>
      </c>
      <c r="R59" s="245">
        <v>55</v>
      </c>
    </row>
    <row r="60" spans="1:18" ht="16.5">
      <c r="A60" s="233" t="s">
        <v>118</v>
      </c>
      <c r="B60" s="234" t="s">
        <v>320</v>
      </c>
      <c r="C60" s="235" t="s">
        <v>67</v>
      </c>
      <c r="D60" s="236">
        <v>0.81409090909090898</v>
      </c>
      <c r="E60" s="237">
        <v>2800</v>
      </c>
      <c r="F60" s="238" t="s">
        <v>128</v>
      </c>
      <c r="G60" s="277" t="s">
        <v>243</v>
      </c>
      <c r="H60" s="239">
        <v>1</v>
      </c>
      <c r="I60" s="240">
        <v>1521.942</v>
      </c>
      <c r="J60" s="241">
        <v>4.6198327731513493E-3</v>
      </c>
      <c r="K60" s="241">
        <v>0.51355172441069463</v>
      </c>
      <c r="L60" s="241">
        <v>0.20762946288360529</v>
      </c>
      <c r="M60" s="242">
        <v>10.372</v>
      </c>
      <c r="N60" s="243">
        <v>0</v>
      </c>
      <c r="O60" s="243">
        <v>2.6939265753885495</v>
      </c>
      <c r="P60" s="244">
        <v>161</v>
      </c>
      <c r="Q60" s="245">
        <v>0</v>
      </c>
      <c r="R60" s="245">
        <v>41</v>
      </c>
    </row>
    <row r="61" spans="1:18" ht="16.5">
      <c r="A61" s="233" t="s">
        <v>118</v>
      </c>
      <c r="B61" s="234" t="s">
        <v>589</v>
      </c>
      <c r="C61" s="235" t="s">
        <v>67</v>
      </c>
      <c r="D61" s="236">
        <v>0.84043478260869575</v>
      </c>
      <c r="E61" s="237">
        <v>8383</v>
      </c>
      <c r="F61" s="238" t="s">
        <v>119</v>
      </c>
      <c r="G61" s="277" t="s">
        <v>561</v>
      </c>
      <c r="H61" s="239">
        <v>1</v>
      </c>
      <c r="I61" s="240">
        <v>2133.4290000000001</v>
      </c>
      <c r="J61" s="241">
        <v>6.5094585618543565E-3</v>
      </c>
      <c r="K61" s="241">
        <v>0.49347893709598029</v>
      </c>
      <c r="L61" s="241">
        <v>0.14845626234157941</v>
      </c>
      <c r="M61" s="242">
        <v>15.365</v>
      </c>
      <c r="N61" s="243">
        <v>0.23436449021739181</v>
      </c>
      <c r="O61" s="243">
        <v>39.607598846739215</v>
      </c>
      <c r="P61" s="244">
        <v>107</v>
      </c>
      <c r="Q61" s="245">
        <v>5</v>
      </c>
      <c r="R61" s="245">
        <v>872</v>
      </c>
    </row>
    <row r="62" spans="1:18" ht="16.5">
      <c r="A62" s="233" t="s">
        <v>118</v>
      </c>
      <c r="B62" s="234" t="s">
        <v>421</v>
      </c>
      <c r="C62" s="235" t="s">
        <v>70</v>
      </c>
      <c r="D62" s="236">
        <v>0.67803571428571441</v>
      </c>
      <c r="E62" s="237">
        <v>4139</v>
      </c>
      <c r="F62" s="238" t="s">
        <v>127</v>
      </c>
      <c r="G62" s="277" t="s">
        <v>358</v>
      </c>
      <c r="H62" s="239">
        <v>2</v>
      </c>
      <c r="I62" s="240">
        <v>1375.5390000000002</v>
      </c>
      <c r="J62" s="241">
        <v>1.0200710344909119E-2</v>
      </c>
      <c r="K62" s="241">
        <v>0.50186413624871706</v>
      </c>
      <c r="L62" s="241">
        <v>0.4732690239971386</v>
      </c>
      <c r="M62" s="242">
        <v>7.4279999999999999</v>
      </c>
      <c r="N62" s="243">
        <v>0</v>
      </c>
      <c r="O62" s="243">
        <v>2.1809632442264446</v>
      </c>
      <c r="P62" s="244">
        <v>61</v>
      </c>
      <c r="Q62" s="245">
        <v>0</v>
      </c>
      <c r="R62" s="245">
        <v>30</v>
      </c>
    </row>
    <row r="63" spans="1:18" ht="16.5">
      <c r="A63" s="233" t="s">
        <v>118</v>
      </c>
      <c r="B63" s="234" t="s">
        <v>330</v>
      </c>
      <c r="C63" s="235" t="s">
        <v>67</v>
      </c>
      <c r="D63" s="236">
        <v>0.82842934663648005</v>
      </c>
      <c r="E63" s="237">
        <v>4530</v>
      </c>
      <c r="F63" s="238" t="s">
        <v>91</v>
      </c>
      <c r="G63" s="277" t="s">
        <v>248</v>
      </c>
      <c r="H63" s="239">
        <v>6</v>
      </c>
      <c r="I63" s="240">
        <v>1437.37</v>
      </c>
      <c r="J63" s="241">
        <v>1.6305826122003087E-2</v>
      </c>
      <c r="K63" s="241">
        <v>0.46109323801519292</v>
      </c>
      <c r="L63" s="241">
        <v>0.36246756228389354</v>
      </c>
      <c r="M63" s="242">
        <v>4.4820000000000002</v>
      </c>
      <c r="N63" s="243">
        <v>2.7132888539485314</v>
      </c>
      <c r="O63" s="243">
        <v>1.0435726361340505</v>
      </c>
      <c r="P63" s="244">
        <v>170</v>
      </c>
      <c r="Q63" s="245">
        <v>39</v>
      </c>
      <c r="R63" s="245">
        <v>15</v>
      </c>
    </row>
    <row r="64" spans="1:18" ht="16.5">
      <c r="A64" s="233" t="s">
        <v>118</v>
      </c>
      <c r="B64" s="234" t="s">
        <v>332</v>
      </c>
      <c r="C64" s="235" t="s">
        <v>67</v>
      </c>
      <c r="D64" s="236">
        <v>0.84355401686564013</v>
      </c>
      <c r="E64" s="237">
        <v>1649</v>
      </c>
      <c r="F64" s="238" t="s">
        <v>119</v>
      </c>
      <c r="G64" s="277" t="s">
        <v>206</v>
      </c>
      <c r="H64" s="239">
        <v>2</v>
      </c>
      <c r="I64" s="240">
        <v>2043.4050000000002</v>
      </c>
      <c r="J64" s="241">
        <v>9.7421443488527031E-3</v>
      </c>
      <c r="K64" s="241">
        <v>0.39260726988119804</v>
      </c>
      <c r="L64" s="241">
        <v>0.21190121390522193</v>
      </c>
      <c r="M64" s="242">
        <v>15.981</v>
      </c>
      <c r="N64" s="243">
        <v>0.97875849378855384</v>
      </c>
      <c r="O64" s="243">
        <v>24.762589892850411</v>
      </c>
      <c r="P64" s="244">
        <v>13</v>
      </c>
      <c r="Q64" s="245">
        <v>20</v>
      </c>
      <c r="R64" s="245">
        <v>506</v>
      </c>
    </row>
  </sheetData>
  <phoneticPr fontId="4" type="noConversion"/>
  <conditionalFormatting sqref="C14:D64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C18A-D722-40F6-8297-AD0BD19A6855}">
  <sheetPr>
    <tabColor rgb="FFFF0000"/>
  </sheetPr>
  <dimension ref="A1:R19"/>
  <sheetViews>
    <sheetView showGridLines="0" zoomScaleNormal="100" zoomScaleSheetLayoutView="85" workbookViewId="0"/>
  </sheetViews>
  <sheetFormatPr defaultRowHeight="13.5"/>
  <cols>
    <col min="1" max="2" width="9.140625" style="319"/>
    <col min="3" max="3" width="9.85546875" style="319" customWidth="1"/>
    <col min="4" max="16384" width="9.140625" style="319"/>
  </cols>
  <sheetData>
    <row r="1" spans="1:18" ht="3.75" customHeight="1">
      <c r="A1" s="329"/>
      <c r="B1" s="328"/>
      <c r="C1" s="327"/>
      <c r="D1" s="325"/>
      <c r="E1" s="325"/>
      <c r="F1" s="326"/>
      <c r="G1" s="325"/>
      <c r="H1" s="325"/>
      <c r="I1" s="325"/>
      <c r="J1" s="325"/>
      <c r="K1" s="325"/>
    </row>
    <row r="2" spans="1:18" ht="41.25">
      <c r="A2" s="333" t="s">
        <v>822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</row>
    <row r="4" spans="1:18" ht="17.25">
      <c r="A4" s="324" t="s">
        <v>821</v>
      </c>
      <c r="B4" s="323"/>
      <c r="C4" s="323"/>
      <c r="D4" s="323"/>
      <c r="E4" s="323"/>
      <c r="F4" s="323"/>
      <c r="G4" s="323"/>
      <c r="H4" s="323"/>
      <c r="I4" s="323"/>
      <c r="J4" s="323"/>
      <c r="K4" s="323"/>
      <c r="R4" s="320"/>
    </row>
    <row r="5" spans="1:18" ht="16.5">
      <c r="R5" s="320"/>
    </row>
    <row r="6" spans="1:18" ht="26.25">
      <c r="A6" s="322"/>
      <c r="R6" s="320"/>
    </row>
    <row r="7" spans="1:18" ht="130.5" customHeight="1">
      <c r="A7" s="322"/>
    </row>
    <row r="8" spans="1:18" ht="26.25">
      <c r="A8" s="322"/>
      <c r="R8" s="320"/>
    </row>
    <row r="9" spans="1:18" ht="26.25">
      <c r="A9" s="322"/>
      <c r="R9" s="320"/>
    </row>
    <row r="10" spans="1:18" ht="40.5" customHeight="1">
      <c r="A10" s="322" t="s">
        <v>820</v>
      </c>
    </row>
    <row r="11" spans="1:18" ht="19.5" customHeight="1">
      <c r="A11" s="322"/>
    </row>
    <row r="12" spans="1:18" ht="17.25">
      <c r="A12" s="321" t="s">
        <v>819</v>
      </c>
      <c r="R12" s="320"/>
    </row>
    <row r="13" spans="1:18" ht="40.5">
      <c r="A13" s="335" t="s">
        <v>0</v>
      </c>
      <c r="B13" s="336" t="s">
        <v>74</v>
      </c>
      <c r="C13" s="337" t="s">
        <v>65</v>
      </c>
      <c r="D13" s="337" t="s">
        <v>164</v>
      </c>
      <c r="E13" s="338" t="s">
        <v>150</v>
      </c>
      <c r="F13" s="336" t="s">
        <v>155</v>
      </c>
      <c r="G13" s="338" t="s">
        <v>153</v>
      </c>
      <c r="H13" s="338" t="s">
        <v>157</v>
      </c>
      <c r="I13" s="339" t="s">
        <v>159</v>
      </c>
      <c r="J13" s="338" t="s">
        <v>6</v>
      </c>
      <c r="K13" s="338" t="s">
        <v>7</v>
      </c>
      <c r="R13" s="320"/>
    </row>
    <row r="14" spans="1:18" ht="16.5">
      <c r="A14" s="233" t="s">
        <v>118</v>
      </c>
      <c r="B14" s="234" t="s">
        <v>263</v>
      </c>
      <c r="C14" s="235" t="s">
        <v>69</v>
      </c>
      <c r="D14" s="236">
        <v>0.8846518756365398</v>
      </c>
      <c r="E14" s="237">
        <v>9573</v>
      </c>
      <c r="F14" s="238" t="s">
        <v>119</v>
      </c>
      <c r="G14" s="277" t="s">
        <v>193</v>
      </c>
      <c r="H14" s="239">
        <v>5</v>
      </c>
      <c r="I14" s="240">
        <v>1865.0140000000001</v>
      </c>
      <c r="J14" s="243">
        <v>0.26809450223966147</v>
      </c>
      <c r="K14" s="340">
        <v>20.643276672453933</v>
      </c>
    </row>
    <row r="15" spans="1:18" ht="16.5">
      <c r="A15" s="233" t="s">
        <v>118</v>
      </c>
      <c r="B15" s="234" t="s">
        <v>524</v>
      </c>
      <c r="C15" s="235" t="s">
        <v>69</v>
      </c>
      <c r="D15" s="236">
        <v>0.88106774418258449</v>
      </c>
      <c r="E15" s="237">
        <v>7692</v>
      </c>
      <c r="F15" s="238" t="s">
        <v>119</v>
      </c>
      <c r="G15" s="277" t="s">
        <v>198</v>
      </c>
      <c r="H15" s="239">
        <v>11</v>
      </c>
      <c r="I15" s="240">
        <v>1703.5069999999998</v>
      </c>
      <c r="J15" s="243">
        <v>0.52832186777042889</v>
      </c>
      <c r="K15" s="340">
        <v>27.355332264557767</v>
      </c>
    </row>
    <row r="16" spans="1:18" ht="16.5">
      <c r="A16" s="233" t="s">
        <v>118</v>
      </c>
      <c r="B16" s="234" t="s">
        <v>271</v>
      </c>
      <c r="C16" s="235" t="s">
        <v>70</v>
      </c>
      <c r="D16" s="236">
        <v>0.79751736723343691</v>
      </c>
      <c r="E16" s="237">
        <v>711</v>
      </c>
      <c r="F16" s="238" t="s">
        <v>119</v>
      </c>
      <c r="G16" s="277" t="s">
        <v>198</v>
      </c>
      <c r="H16" s="239">
        <v>3</v>
      </c>
      <c r="I16" s="240">
        <v>1841.3589999999999</v>
      </c>
      <c r="J16" s="243">
        <v>2.6610780407297003</v>
      </c>
      <c r="K16" s="340">
        <v>38.124016012086727</v>
      </c>
    </row>
    <row r="17" spans="1:11" ht="16.5">
      <c r="A17" s="233" t="s">
        <v>118</v>
      </c>
      <c r="B17" s="234" t="s">
        <v>537</v>
      </c>
      <c r="C17" s="235" t="s">
        <v>69</v>
      </c>
      <c r="D17" s="236">
        <v>0.86608695652173917</v>
      </c>
      <c r="E17" s="237">
        <v>7176</v>
      </c>
      <c r="F17" s="238" t="s">
        <v>119</v>
      </c>
      <c r="G17" s="277" t="s">
        <v>194</v>
      </c>
      <c r="H17" s="239">
        <v>1</v>
      </c>
      <c r="I17" s="240">
        <v>1903.546</v>
      </c>
      <c r="J17" s="243">
        <v>0.31520120869156826</v>
      </c>
      <c r="K17" s="340">
        <v>30.57451724308212</v>
      </c>
    </row>
    <row r="18" spans="1:11" ht="16.5">
      <c r="A18" s="233" t="s">
        <v>118</v>
      </c>
      <c r="B18" s="234" t="s">
        <v>589</v>
      </c>
      <c r="C18" s="235" t="s">
        <v>67</v>
      </c>
      <c r="D18" s="236">
        <v>0.84043478260869575</v>
      </c>
      <c r="E18" s="237">
        <v>8383</v>
      </c>
      <c r="F18" s="238" t="s">
        <v>119</v>
      </c>
      <c r="G18" s="277" t="s">
        <v>561</v>
      </c>
      <c r="H18" s="239">
        <v>1</v>
      </c>
      <c r="I18" s="240">
        <v>2133.4290000000001</v>
      </c>
      <c r="J18" s="243">
        <v>0.23436449021739181</v>
      </c>
      <c r="K18" s="340">
        <v>39.607598846739215</v>
      </c>
    </row>
    <row r="19" spans="1:11" ht="16.5">
      <c r="A19" s="233" t="s">
        <v>118</v>
      </c>
      <c r="B19" s="234" t="s">
        <v>332</v>
      </c>
      <c r="C19" s="235" t="s">
        <v>67</v>
      </c>
      <c r="D19" s="236">
        <v>0.84355401686564013</v>
      </c>
      <c r="E19" s="237">
        <v>1649</v>
      </c>
      <c r="F19" s="238" t="s">
        <v>119</v>
      </c>
      <c r="G19" s="277" t="s">
        <v>206</v>
      </c>
      <c r="H19" s="239">
        <v>2</v>
      </c>
      <c r="I19" s="240">
        <v>2043.4050000000002</v>
      </c>
      <c r="J19" s="243">
        <v>0.97875849378855384</v>
      </c>
      <c r="K19" s="340">
        <v>24.762589892850411</v>
      </c>
    </row>
  </sheetData>
  <mergeCells count="1">
    <mergeCell ref="A2:K2"/>
  </mergeCells>
  <phoneticPr fontId="4" type="noConversion"/>
  <conditionalFormatting sqref="C14:D1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53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34" t="s">
        <v>818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</row>
    <row r="4" spans="1:13" ht="17.25">
      <c r="A4" s="172" t="s">
        <v>174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</row>
    <row r="5" spans="1:13" ht="26.25">
      <c r="A5" s="169" t="s">
        <v>171</v>
      </c>
    </row>
    <row r="6" spans="1:13" ht="26.25">
      <c r="A6" s="169" t="s">
        <v>172</v>
      </c>
    </row>
    <row r="7" spans="1:13" ht="26.25">
      <c r="A7" s="169"/>
    </row>
    <row r="8" spans="1:13" ht="17.25">
      <c r="A8" s="170" t="s">
        <v>173</v>
      </c>
    </row>
    <row r="9" spans="1:13" ht="40.5">
      <c r="A9" s="227" t="s">
        <v>0</v>
      </c>
      <c r="B9" s="228" t="s">
        <v>74</v>
      </c>
      <c r="C9" s="229" t="s">
        <v>65</v>
      </c>
      <c r="D9" s="229" t="s">
        <v>164</v>
      </c>
      <c r="E9" s="230" t="s">
        <v>150</v>
      </c>
      <c r="F9" s="228" t="s">
        <v>155</v>
      </c>
      <c r="G9" s="230" t="s">
        <v>153</v>
      </c>
      <c r="H9" s="230" t="s">
        <v>157</v>
      </c>
      <c r="I9" s="231" t="s">
        <v>159</v>
      </c>
      <c r="J9" s="230" t="s">
        <v>11</v>
      </c>
      <c r="K9" s="230" t="s">
        <v>12</v>
      </c>
      <c r="L9" s="230" t="s">
        <v>13</v>
      </c>
      <c r="M9" s="230" t="s">
        <v>167</v>
      </c>
    </row>
    <row r="10" spans="1:13" ht="16.5">
      <c r="A10" s="233" t="s">
        <v>118</v>
      </c>
      <c r="B10" s="234" t="s">
        <v>626</v>
      </c>
      <c r="C10" s="235" t="s">
        <v>67</v>
      </c>
      <c r="D10" s="236">
        <v>0.81503198541166466</v>
      </c>
      <c r="E10" s="237">
        <v>5290</v>
      </c>
      <c r="F10" s="238" t="s">
        <v>123</v>
      </c>
      <c r="G10" s="277" t="s">
        <v>227</v>
      </c>
      <c r="H10" s="239">
        <v>3</v>
      </c>
      <c r="I10" s="240">
        <v>1191.6369999999999</v>
      </c>
      <c r="J10" s="241">
        <v>2.3353385071347436E-2</v>
      </c>
      <c r="K10" s="241">
        <v>0.49717951184415998</v>
      </c>
      <c r="L10" s="241">
        <v>7.6365537491702593E-2</v>
      </c>
      <c r="M10" s="246">
        <v>214</v>
      </c>
    </row>
    <row r="11" spans="1:13" ht="16.5">
      <c r="A11" s="233" t="s">
        <v>118</v>
      </c>
      <c r="B11" s="234" t="s">
        <v>250</v>
      </c>
      <c r="C11" s="235" t="s">
        <v>67</v>
      </c>
      <c r="D11" s="236">
        <v>0.84097144633496701</v>
      </c>
      <c r="E11" s="237">
        <v>5470</v>
      </c>
      <c r="F11" s="238" t="s">
        <v>127</v>
      </c>
      <c r="G11" s="277" t="s">
        <v>235</v>
      </c>
      <c r="H11" s="239">
        <v>2</v>
      </c>
      <c r="I11" s="240">
        <v>1357.9179999999999</v>
      </c>
      <c r="J11" s="241">
        <v>1.6679330314318293E-2</v>
      </c>
      <c r="K11" s="241">
        <v>0.5065753949494014</v>
      </c>
      <c r="L11" s="241">
        <v>0.55378896222010465</v>
      </c>
      <c r="M11" s="246">
        <v>139</v>
      </c>
    </row>
    <row r="12" spans="1:13" ht="16.5">
      <c r="A12" s="233" t="s">
        <v>118</v>
      </c>
      <c r="B12" s="234" t="s">
        <v>252</v>
      </c>
      <c r="C12" s="235" t="s">
        <v>67</v>
      </c>
      <c r="D12" s="236">
        <v>0.84041389236415076</v>
      </c>
      <c r="E12" s="237">
        <v>6808</v>
      </c>
      <c r="F12" s="238" t="s">
        <v>119</v>
      </c>
      <c r="G12" s="277" t="s">
        <v>198</v>
      </c>
      <c r="H12" s="239">
        <v>13</v>
      </c>
      <c r="I12" s="240">
        <v>2159.7040000000002</v>
      </c>
      <c r="J12" s="241">
        <v>1.2634393500949895E-2</v>
      </c>
      <c r="K12" s="241">
        <v>0.50581488803380026</v>
      </c>
      <c r="L12" s="241">
        <v>0.22734596963287559</v>
      </c>
      <c r="M12" s="246">
        <v>94</v>
      </c>
    </row>
    <row r="13" spans="1:13" ht="16.5">
      <c r="A13" s="233" t="s">
        <v>118</v>
      </c>
      <c r="B13" s="234" t="s">
        <v>254</v>
      </c>
      <c r="C13" s="235" t="s">
        <v>70</v>
      </c>
      <c r="D13" s="236">
        <v>0.74785714285714289</v>
      </c>
      <c r="E13" s="237">
        <v>9130</v>
      </c>
      <c r="F13" s="238" t="s">
        <v>121</v>
      </c>
      <c r="G13" s="277" t="s">
        <v>218</v>
      </c>
      <c r="H13" s="239">
        <v>1</v>
      </c>
      <c r="I13" s="240">
        <v>2628.5990000000002</v>
      </c>
      <c r="J13" s="241">
        <v>3.7631824834761428E-2</v>
      </c>
      <c r="K13" s="241">
        <v>0.58179647350321939</v>
      </c>
      <c r="L13" s="241">
        <v>0.24233441464445507</v>
      </c>
      <c r="M13" s="246">
        <v>468</v>
      </c>
    </row>
    <row r="14" spans="1:13" ht="16.5">
      <c r="A14" s="233" t="s">
        <v>118</v>
      </c>
      <c r="B14" s="234" t="s">
        <v>376</v>
      </c>
      <c r="C14" s="235" t="s">
        <v>70</v>
      </c>
      <c r="D14" s="236">
        <v>0.7527529470452945</v>
      </c>
      <c r="E14" s="237">
        <v>1042</v>
      </c>
      <c r="F14" s="238" t="s">
        <v>124</v>
      </c>
      <c r="G14" s="277" t="s">
        <v>397</v>
      </c>
      <c r="H14" s="239">
        <v>5</v>
      </c>
      <c r="I14" s="240">
        <v>1171.1280000000002</v>
      </c>
      <c r="J14" s="241">
        <v>6.7873218343481923E-2</v>
      </c>
      <c r="K14" s="241">
        <v>0.43284275389476623</v>
      </c>
      <c r="L14" s="241">
        <v>0.37485227917016761</v>
      </c>
      <c r="M14" s="246">
        <v>83</v>
      </c>
    </row>
    <row r="15" spans="1:13" ht="16.5">
      <c r="A15" s="233" t="s">
        <v>118</v>
      </c>
      <c r="B15" s="234" t="s">
        <v>261</v>
      </c>
      <c r="C15" s="235" t="s">
        <v>70</v>
      </c>
      <c r="D15" s="236">
        <v>0.76913043478260867</v>
      </c>
      <c r="E15" s="237">
        <v>4906</v>
      </c>
      <c r="F15" s="238" t="s">
        <v>128</v>
      </c>
      <c r="G15" s="277" t="s">
        <v>246</v>
      </c>
      <c r="H15" s="239">
        <v>1</v>
      </c>
      <c r="I15" s="240">
        <v>1545.3589999999999</v>
      </c>
      <c r="J15" s="241">
        <v>2.4621707111076377E-2</v>
      </c>
      <c r="K15" s="241">
        <v>0.50385648357665624</v>
      </c>
      <c r="L15" s="241">
        <v>7.1180871240922011E-2</v>
      </c>
      <c r="M15" s="246">
        <v>162</v>
      </c>
    </row>
    <row r="16" spans="1:13" ht="16.5">
      <c r="A16" s="233" t="s">
        <v>118</v>
      </c>
      <c r="B16" s="234" t="s">
        <v>653</v>
      </c>
      <c r="C16" s="235" t="s">
        <v>67</v>
      </c>
      <c r="D16" s="236">
        <v>0.80511110413778741</v>
      </c>
      <c r="E16" s="237">
        <v>2749</v>
      </c>
      <c r="F16" s="238" t="s">
        <v>123</v>
      </c>
      <c r="G16" s="277" t="s">
        <v>228</v>
      </c>
      <c r="H16" s="239">
        <v>5</v>
      </c>
      <c r="I16" s="240">
        <v>4190.5730000000003</v>
      </c>
      <c r="J16" s="241">
        <v>1.5768839608825282E-2</v>
      </c>
      <c r="K16" s="241">
        <v>0.49831879655365491</v>
      </c>
      <c r="L16" s="241">
        <v>0.18207533910040463</v>
      </c>
      <c r="M16" s="246">
        <v>722</v>
      </c>
    </row>
    <row r="17" spans="1:13" ht="16.5">
      <c r="A17" s="233" t="s">
        <v>118</v>
      </c>
      <c r="B17" s="234" t="s">
        <v>264</v>
      </c>
      <c r="C17" s="235" t="s">
        <v>67</v>
      </c>
      <c r="D17" s="236">
        <v>0.80005674531623938</v>
      </c>
      <c r="E17" s="237">
        <v>4546</v>
      </c>
      <c r="F17" s="238" t="s">
        <v>128</v>
      </c>
      <c r="G17" s="277" t="s">
        <v>244</v>
      </c>
      <c r="H17" s="239">
        <v>2</v>
      </c>
      <c r="I17" s="240">
        <v>1569.739</v>
      </c>
      <c r="J17" s="241">
        <v>8.481523246794671E-3</v>
      </c>
      <c r="K17" s="241">
        <v>0.49841344932223774</v>
      </c>
      <c r="L17" s="241">
        <v>0.20449259399174002</v>
      </c>
      <c r="M17" s="246">
        <v>159</v>
      </c>
    </row>
    <row r="18" spans="1:13" ht="16.5">
      <c r="A18" s="233" t="s">
        <v>118</v>
      </c>
      <c r="B18" s="234" t="s">
        <v>658</v>
      </c>
      <c r="C18" s="235" t="s">
        <v>67</v>
      </c>
      <c r="D18" s="236">
        <v>0.84048132531669406</v>
      </c>
      <c r="E18" s="237">
        <v>690</v>
      </c>
      <c r="F18" s="238" t="s">
        <v>123</v>
      </c>
      <c r="G18" s="277" t="s">
        <v>227</v>
      </c>
      <c r="H18" s="239">
        <v>2</v>
      </c>
      <c r="I18" s="240">
        <v>1486.8690000000001</v>
      </c>
      <c r="J18" s="241">
        <v>1.4290433828835819E-2</v>
      </c>
      <c r="K18" s="241">
        <v>0.46720928740840417</v>
      </c>
      <c r="L18" s="241">
        <v>0.11904209449521108</v>
      </c>
      <c r="M18" s="246">
        <v>239</v>
      </c>
    </row>
    <row r="19" spans="1:13" ht="16.5">
      <c r="A19" s="233" t="s">
        <v>118</v>
      </c>
      <c r="B19" s="234" t="s">
        <v>435</v>
      </c>
      <c r="C19" s="235" t="s">
        <v>70</v>
      </c>
      <c r="D19" s="236">
        <v>0.75458879809058166</v>
      </c>
      <c r="E19" s="237">
        <v>7820</v>
      </c>
      <c r="F19" s="238" t="s">
        <v>127</v>
      </c>
      <c r="G19" s="277" t="s">
        <v>238</v>
      </c>
      <c r="H19" s="239">
        <v>4</v>
      </c>
      <c r="I19" s="240">
        <v>984.32799999999997</v>
      </c>
      <c r="J19" s="241">
        <v>1.265133033569546E-2</v>
      </c>
      <c r="K19" s="241">
        <v>0.48825770417964109</v>
      </c>
      <c r="L19" s="241">
        <v>0.46206360524398415</v>
      </c>
      <c r="M19" s="246">
        <v>66</v>
      </c>
    </row>
    <row r="20" spans="1:13" ht="16.5">
      <c r="A20" s="233" t="s">
        <v>118</v>
      </c>
      <c r="B20" s="234" t="s">
        <v>525</v>
      </c>
      <c r="C20" s="235" t="s">
        <v>67</v>
      </c>
      <c r="D20" s="236">
        <v>0.80035714285714299</v>
      </c>
      <c r="E20" s="237">
        <v>5233</v>
      </c>
      <c r="F20" s="238" t="s">
        <v>127</v>
      </c>
      <c r="G20" s="277" t="s">
        <v>518</v>
      </c>
      <c r="H20" s="239">
        <v>1</v>
      </c>
      <c r="I20" s="240">
        <v>1105.5519999999999</v>
      </c>
      <c r="J20" s="241">
        <v>1.4755468252648611E-2</v>
      </c>
      <c r="K20" s="241">
        <v>0.45408107727874591</v>
      </c>
      <c r="L20" s="241">
        <v>0.55822014607646553</v>
      </c>
      <c r="M20" s="246">
        <v>53</v>
      </c>
    </row>
    <row r="21" spans="1:13" ht="16.5">
      <c r="A21" s="233" t="s">
        <v>118</v>
      </c>
      <c r="B21" s="234" t="s">
        <v>265</v>
      </c>
      <c r="C21" s="235" t="s">
        <v>67</v>
      </c>
      <c r="D21" s="236">
        <v>0.82454545454545447</v>
      </c>
      <c r="E21" s="237">
        <v>3142</v>
      </c>
      <c r="F21" s="238" t="s">
        <v>128</v>
      </c>
      <c r="G21" s="277" t="s">
        <v>243</v>
      </c>
      <c r="H21" s="239">
        <v>1</v>
      </c>
      <c r="I21" s="240">
        <v>1499.2929999999999</v>
      </c>
      <c r="J21" s="241">
        <v>6.0668616219986882E-4</v>
      </c>
      <c r="K21" s="241">
        <v>0.48427839829647312</v>
      </c>
      <c r="L21" s="241">
        <v>4.4020748446100932E-2</v>
      </c>
      <c r="M21" s="246">
        <v>118</v>
      </c>
    </row>
    <row r="22" spans="1:13" ht="16.5">
      <c r="A22" s="233" t="s">
        <v>118</v>
      </c>
      <c r="B22" s="234" t="s">
        <v>663</v>
      </c>
      <c r="C22" s="235" t="s">
        <v>67</v>
      </c>
      <c r="D22" s="236">
        <v>0.80272948961180957</v>
      </c>
      <c r="E22" s="237">
        <v>4709</v>
      </c>
      <c r="F22" s="238" t="s">
        <v>123</v>
      </c>
      <c r="G22" s="277" t="s">
        <v>226</v>
      </c>
      <c r="H22" s="239">
        <v>3</v>
      </c>
      <c r="I22" s="240">
        <v>471.745</v>
      </c>
      <c r="J22" s="241">
        <v>1.0475267677333569E-2</v>
      </c>
      <c r="K22" s="241">
        <v>0.48607852101598165</v>
      </c>
      <c r="L22" s="241">
        <v>0.1929008256579296</v>
      </c>
      <c r="M22" s="246">
        <v>75</v>
      </c>
    </row>
    <row r="23" spans="1:13" ht="16.5">
      <c r="A23" s="233" t="s">
        <v>118</v>
      </c>
      <c r="B23" s="234" t="s">
        <v>377</v>
      </c>
      <c r="C23" s="235" t="s">
        <v>70</v>
      </c>
      <c r="D23" s="236">
        <v>0.74086557349280757</v>
      </c>
      <c r="E23" s="237">
        <v>8283</v>
      </c>
      <c r="F23" s="238" t="s">
        <v>127</v>
      </c>
      <c r="G23" s="277" t="s">
        <v>236</v>
      </c>
      <c r="H23" s="239">
        <v>3</v>
      </c>
      <c r="I23" s="240">
        <v>2692.3209999999999</v>
      </c>
      <c r="J23" s="241">
        <v>4.4872074832493787E-2</v>
      </c>
      <c r="K23" s="241">
        <v>0.43493238847992244</v>
      </c>
      <c r="L23" s="241">
        <v>0.46874054022532974</v>
      </c>
      <c r="M23" s="246">
        <v>77</v>
      </c>
    </row>
    <row r="24" spans="1:13" ht="16.5">
      <c r="A24" s="233" t="s">
        <v>118</v>
      </c>
      <c r="B24" s="234" t="s">
        <v>411</v>
      </c>
      <c r="C24" s="235" t="s">
        <v>70</v>
      </c>
      <c r="D24" s="236">
        <v>0.72464820068635427</v>
      </c>
      <c r="E24" s="237">
        <v>6521</v>
      </c>
      <c r="F24" s="238" t="s">
        <v>127</v>
      </c>
      <c r="G24" s="277" t="s">
        <v>237</v>
      </c>
      <c r="H24" s="239">
        <v>2</v>
      </c>
      <c r="I24" s="240">
        <v>1675.1120000000001</v>
      </c>
      <c r="J24" s="241">
        <v>6.1869837523503965E-3</v>
      </c>
      <c r="K24" s="241">
        <v>0.53892069552392008</v>
      </c>
      <c r="L24" s="241">
        <v>0.45367961026533687</v>
      </c>
      <c r="M24" s="246">
        <v>185</v>
      </c>
    </row>
    <row r="25" spans="1:13" ht="16.5">
      <c r="A25" s="233" t="s">
        <v>118</v>
      </c>
      <c r="B25" s="234" t="s">
        <v>268</v>
      </c>
      <c r="C25" s="235" t="s">
        <v>70</v>
      </c>
      <c r="D25" s="236">
        <v>0.77086956521739136</v>
      </c>
      <c r="E25" s="237">
        <v>5288</v>
      </c>
      <c r="F25" s="238" t="s">
        <v>128</v>
      </c>
      <c r="G25" s="277" t="s">
        <v>244</v>
      </c>
      <c r="H25" s="239">
        <v>1</v>
      </c>
      <c r="I25" s="240">
        <v>1582.2349999999999</v>
      </c>
      <c r="J25" s="241">
        <v>1.873191882826528E-3</v>
      </c>
      <c r="K25" s="241">
        <v>0.50867026048325203</v>
      </c>
      <c r="L25" s="241">
        <v>0.3621459517707547</v>
      </c>
      <c r="M25" s="246">
        <v>143</v>
      </c>
    </row>
    <row r="26" spans="1:13" ht="16.5">
      <c r="A26" s="233" t="s">
        <v>118</v>
      </c>
      <c r="B26" s="234" t="s">
        <v>676</v>
      </c>
      <c r="C26" s="235" t="s">
        <v>67</v>
      </c>
      <c r="D26" s="236">
        <v>0.8327963545602578</v>
      </c>
      <c r="E26" s="237">
        <v>6226</v>
      </c>
      <c r="F26" s="238" t="s">
        <v>122</v>
      </c>
      <c r="G26" s="277" t="s">
        <v>223</v>
      </c>
      <c r="H26" s="239">
        <v>4</v>
      </c>
      <c r="I26" s="240">
        <v>1376.7979999999998</v>
      </c>
      <c r="J26" s="241">
        <v>1.351317949663422E-2</v>
      </c>
      <c r="K26" s="241">
        <v>0.57025309009089475</v>
      </c>
      <c r="L26" s="241">
        <v>0.32466636354788431</v>
      </c>
      <c r="M26" s="246">
        <v>288</v>
      </c>
    </row>
    <row r="27" spans="1:13" ht="16.5">
      <c r="A27" s="233" t="s">
        <v>118</v>
      </c>
      <c r="B27" s="234" t="s">
        <v>271</v>
      </c>
      <c r="C27" s="235" t="s">
        <v>70</v>
      </c>
      <c r="D27" s="236">
        <v>0.79751736723343691</v>
      </c>
      <c r="E27" s="237">
        <v>711</v>
      </c>
      <c r="F27" s="238" t="s">
        <v>119</v>
      </c>
      <c r="G27" s="277" t="s">
        <v>198</v>
      </c>
      <c r="H27" s="239">
        <v>3</v>
      </c>
      <c r="I27" s="240">
        <v>1841.3589999999999</v>
      </c>
      <c r="J27" s="241">
        <v>4.9052612878435807E-3</v>
      </c>
      <c r="K27" s="241">
        <v>0.46111509873301249</v>
      </c>
      <c r="L27" s="241">
        <v>0.20582624029317478</v>
      </c>
      <c r="M27" s="246">
        <v>51</v>
      </c>
    </row>
    <row r="28" spans="1:13" ht="16.5">
      <c r="A28" s="233" t="s">
        <v>118</v>
      </c>
      <c r="B28" s="234" t="s">
        <v>275</v>
      </c>
      <c r="C28" s="235" t="s">
        <v>70</v>
      </c>
      <c r="D28" s="236">
        <v>0.76777777777777767</v>
      </c>
      <c r="E28" s="237">
        <v>5447</v>
      </c>
      <c r="F28" s="238" t="s">
        <v>120</v>
      </c>
      <c r="G28" s="277" t="s">
        <v>216</v>
      </c>
      <c r="H28" s="239">
        <v>1</v>
      </c>
      <c r="I28" s="240">
        <v>3670.1680000000001</v>
      </c>
      <c r="J28" s="241">
        <v>2.8043349159881895E-2</v>
      </c>
      <c r="K28" s="241">
        <v>0.39855865084143149</v>
      </c>
      <c r="L28" s="241">
        <v>7.3021180501818994E-2</v>
      </c>
      <c r="M28" s="246">
        <v>72</v>
      </c>
    </row>
    <row r="29" spans="1:13" ht="16.5">
      <c r="A29" s="233" t="s">
        <v>118</v>
      </c>
      <c r="B29" s="234" t="s">
        <v>279</v>
      </c>
      <c r="C29" s="235" t="s">
        <v>67</v>
      </c>
      <c r="D29" s="236">
        <v>0.82701906130097225</v>
      </c>
      <c r="E29" s="237">
        <v>7987</v>
      </c>
      <c r="F29" s="238" t="s">
        <v>127</v>
      </c>
      <c r="G29" s="277" t="s">
        <v>239</v>
      </c>
      <c r="H29" s="239">
        <v>2</v>
      </c>
      <c r="I29" s="240">
        <v>1607.0450000000001</v>
      </c>
      <c r="J29" s="241">
        <v>6.9145800785787347E-3</v>
      </c>
      <c r="K29" s="241">
        <v>0.45891301429405917</v>
      </c>
      <c r="L29" s="241">
        <v>0.41566975411391716</v>
      </c>
      <c r="M29" s="246">
        <v>84</v>
      </c>
    </row>
    <row r="30" spans="1:13" ht="16.5">
      <c r="A30" s="233" t="s">
        <v>118</v>
      </c>
      <c r="B30" s="234" t="s">
        <v>281</v>
      </c>
      <c r="C30" s="235" t="s">
        <v>67</v>
      </c>
      <c r="D30" s="236">
        <v>0.8298261531633524</v>
      </c>
      <c r="E30" s="237">
        <v>1891</v>
      </c>
      <c r="F30" s="238" t="s">
        <v>119</v>
      </c>
      <c r="G30" s="277" t="s">
        <v>198</v>
      </c>
      <c r="H30" s="239">
        <v>2</v>
      </c>
      <c r="I30" s="240">
        <v>1812.0640000000001</v>
      </c>
      <c r="J30" s="241">
        <v>2.4024220223929822E-2</v>
      </c>
      <c r="K30" s="241">
        <v>0.43429688880107603</v>
      </c>
      <c r="L30" s="241">
        <v>0.21963904144665972</v>
      </c>
      <c r="M30" s="246">
        <v>39</v>
      </c>
    </row>
    <row r="31" spans="1:13" ht="16.5">
      <c r="A31" s="233" t="s">
        <v>118</v>
      </c>
      <c r="B31" s="234" t="s">
        <v>287</v>
      </c>
      <c r="C31" s="235" t="s">
        <v>67</v>
      </c>
      <c r="D31" s="236">
        <v>0.82751386055805476</v>
      </c>
      <c r="E31" s="237">
        <v>1414</v>
      </c>
      <c r="F31" s="238" t="s">
        <v>91</v>
      </c>
      <c r="G31" s="277" t="s">
        <v>248</v>
      </c>
      <c r="H31" s="239">
        <v>2</v>
      </c>
      <c r="I31" s="240">
        <v>1247.635</v>
      </c>
      <c r="J31" s="241">
        <v>1.9242779436291608E-3</v>
      </c>
      <c r="K31" s="241">
        <v>0.39563474545575283</v>
      </c>
      <c r="L31" s="241">
        <v>0.41117794867890051</v>
      </c>
      <c r="M31" s="246">
        <v>32</v>
      </c>
    </row>
    <row r="32" spans="1:13" ht="16.5">
      <c r="A32" s="233" t="s">
        <v>118</v>
      </c>
      <c r="B32" s="234" t="s">
        <v>718</v>
      </c>
      <c r="C32" s="235" t="s">
        <v>67</v>
      </c>
      <c r="D32" s="236">
        <v>0.81714285714285706</v>
      </c>
      <c r="E32" s="237">
        <v>5456</v>
      </c>
      <c r="F32" s="238" t="s">
        <v>124</v>
      </c>
      <c r="G32" s="277" t="s">
        <v>617</v>
      </c>
      <c r="H32" s="239">
        <v>1</v>
      </c>
      <c r="I32" s="240">
        <v>982.96900000000005</v>
      </c>
      <c r="J32" s="241">
        <v>2.112419842886178E-2</v>
      </c>
      <c r="K32" s="241">
        <v>0.48570365158408907</v>
      </c>
      <c r="L32" s="241">
        <v>0.4383007750223839</v>
      </c>
      <c r="M32" s="246">
        <v>118</v>
      </c>
    </row>
    <row r="33" spans="1:13" ht="16.5">
      <c r="A33" s="233" t="s">
        <v>118</v>
      </c>
      <c r="B33" s="234" t="s">
        <v>534</v>
      </c>
      <c r="C33" s="235" t="s">
        <v>70</v>
      </c>
      <c r="D33" s="236">
        <v>0.74177109957300913</v>
      </c>
      <c r="E33" s="237">
        <v>4436</v>
      </c>
      <c r="F33" s="238" t="s">
        <v>124</v>
      </c>
      <c r="G33" s="277" t="s">
        <v>617</v>
      </c>
      <c r="H33" s="239">
        <v>4</v>
      </c>
      <c r="I33" s="240">
        <v>2769.4780000000001</v>
      </c>
      <c r="J33" s="241">
        <v>2.0011857705248968E-2</v>
      </c>
      <c r="K33" s="241">
        <v>0.51397696052537012</v>
      </c>
      <c r="L33" s="241">
        <v>0.43219877243994437</v>
      </c>
      <c r="M33" s="246">
        <v>346</v>
      </c>
    </row>
    <row r="34" spans="1:13" ht="16.5">
      <c r="A34" s="233" t="s">
        <v>118</v>
      </c>
      <c r="B34" s="234" t="s">
        <v>413</v>
      </c>
      <c r="C34" s="235" t="s">
        <v>70</v>
      </c>
      <c r="D34" s="236">
        <v>0.7549084155520922</v>
      </c>
      <c r="E34" s="237">
        <v>6686</v>
      </c>
      <c r="F34" s="238" t="s">
        <v>127</v>
      </c>
      <c r="G34" s="277" t="s">
        <v>237</v>
      </c>
      <c r="H34" s="239">
        <v>3</v>
      </c>
      <c r="I34" s="240">
        <v>1700.4899999999998</v>
      </c>
      <c r="J34" s="241">
        <v>6.0126124658673771E-2</v>
      </c>
      <c r="K34" s="241">
        <v>0.40116245434468623</v>
      </c>
      <c r="L34" s="241">
        <v>0.38106663373498229</v>
      </c>
      <c r="M34" s="246">
        <v>39</v>
      </c>
    </row>
    <row r="35" spans="1:13" ht="16.5">
      <c r="A35" s="233" t="s">
        <v>118</v>
      </c>
      <c r="B35" s="234" t="s">
        <v>379</v>
      </c>
      <c r="C35" s="235" t="s">
        <v>70</v>
      </c>
      <c r="D35" s="236">
        <v>0.74020889835174286</v>
      </c>
      <c r="E35" s="237">
        <v>288</v>
      </c>
      <c r="F35" s="238" t="s">
        <v>127</v>
      </c>
      <c r="G35" s="277" t="s">
        <v>235</v>
      </c>
      <c r="H35" s="239">
        <v>4</v>
      </c>
      <c r="I35" s="240">
        <v>821.64299999999992</v>
      </c>
      <c r="J35" s="241">
        <v>1.2887318855376072E-2</v>
      </c>
      <c r="K35" s="241">
        <v>0.47091982835909107</v>
      </c>
      <c r="L35" s="241">
        <v>0.57440770290465315</v>
      </c>
      <c r="M35" s="246">
        <v>45</v>
      </c>
    </row>
    <row r="36" spans="1:13" ht="16.5">
      <c r="A36" s="233" t="s">
        <v>118</v>
      </c>
      <c r="B36" s="234" t="s">
        <v>577</v>
      </c>
      <c r="C36" s="235" t="s">
        <v>70</v>
      </c>
      <c r="D36" s="236">
        <v>0.78565217391304354</v>
      </c>
      <c r="E36" s="237">
        <v>6627</v>
      </c>
      <c r="F36" s="238" t="s">
        <v>128</v>
      </c>
      <c r="G36" s="277" t="s">
        <v>242</v>
      </c>
      <c r="H36" s="239">
        <v>1</v>
      </c>
      <c r="I36" s="240">
        <v>1291.73</v>
      </c>
      <c r="J36" s="241">
        <v>1.101473216258288E-2</v>
      </c>
      <c r="K36" s="241">
        <v>0.48528182827637539</v>
      </c>
      <c r="L36" s="241">
        <v>0.12076827200730803</v>
      </c>
      <c r="M36" s="246">
        <v>105</v>
      </c>
    </row>
    <row r="37" spans="1:13" ht="16.5">
      <c r="A37" s="233" t="s">
        <v>118</v>
      </c>
      <c r="B37" s="234" t="s">
        <v>301</v>
      </c>
      <c r="C37" s="235" t="s">
        <v>70</v>
      </c>
      <c r="D37" s="236">
        <v>0.74384615384615382</v>
      </c>
      <c r="E37" s="237">
        <v>7114</v>
      </c>
      <c r="F37" s="238" t="s">
        <v>123</v>
      </c>
      <c r="G37" s="277" t="s">
        <v>225</v>
      </c>
      <c r="H37" s="239">
        <v>1</v>
      </c>
      <c r="I37" s="240">
        <v>1266.3340000000001</v>
      </c>
      <c r="J37" s="241">
        <v>1.0220570902794749E-2</v>
      </c>
      <c r="K37" s="241">
        <v>0.47895201286372369</v>
      </c>
      <c r="L37" s="241">
        <v>0.12082120514808889</v>
      </c>
      <c r="M37" s="246">
        <v>211</v>
      </c>
    </row>
    <row r="38" spans="1:13" ht="16.5">
      <c r="A38" s="233" t="s">
        <v>118</v>
      </c>
      <c r="B38" s="234" t="s">
        <v>302</v>
      </c>
      <c r="C38" s="235" t="s">
        <v>67</v>
      </c>
      <c r="D38" s="236">
        <v>0.83774789826533147</v>
      </c>
      <c r="E38" s="237">
        <v>6455</v>
      </c>
      <c r="F38" s="238" t="s">
        <v>124</v>
      </c>
      <c r="G38" s="277" t="s">
        <v>232</v>
      </c>
      <c r="H38" s="239">
        <v>5</v>
      </c>
      <c r="I38" s="240">
        <v>1036.2160000000001</v>
      </c>
      <c r="J38" s="241">
        <v>6.068699716226391E-2</v>
      </c>
      <c r="K38" s="241">
        <v>0.40119305182422194</v>
      </c>
      <c r="L38" s="241">
        <v>0.23257699166969051</v>
      </c>
      <c r="M38" s="246">
        <v>48</v>
      </c>
    </row>
    <row r="39" spans="1:13" ht="16.5">
      <c r="A39" s="233" t="s">
        <v>118</v>
      </c>
      <c r="B39" s="234" t="s">
        <v>304</v>
      </c>
      <c r="C39" s="235" t="s">
        <v>67</v>
      </c>
      <c r="D39" s="236">
        <v>0.80086956521739139</v>
      </c>
      <c r="E39" s="237">
        <v>998</v>
      </c>
      <c r="F39" s="238" t="s">
        <v>128</v>
      </c>
      <c r="G39" s="277" t="s">
        <v>242</v>
      </c>
      <c r="H39" s="239">
        <v>1</v>
      </c>
      <c r="I39" s="240">
        <v>1411.665</v>
      </c>
      <c r="J39" s="241">
        <v>3.2072624565981471E-2</v>
      </c>
      <c r="K39" s="241">
        <v>0.49174059210152421</v>
      </c>
      <c r="L39" s="241">
        <v>0.19480542479979315</v>
      </c>
      <c r="M39" s="246">
        <v>130</v>
      </c>
    </row>
    <row r="40" spans="1:13" ht="16.5">
      <c r="A40" s="233" t="s">
        <v>118</v>
      </c>
      <c r="B40" s="234" t="s">
        <v>307</v>
      </c>
      <c r="C40" s="235" t="s">
        <v>67</v>
      </c>
      <c r="D40" s="236">
        <v>0.80348799902676205</v>
      </c>
      <c r="E40" s="237">
        <v>8782</v>
      </c>
      <c r="F40" s="238" t="s">
        <v>127</v>
      </c>
      <c r="G40" s="277" t="s">
        <v>239</v>
      </c>
      <c r="H40" s="239">
        <v>2</v>
      </c>
      <c r="I40" s="240">
        <v>1609.819</v>
      </c>
      <c r="J40" s="241">
        <v>8.4095584515713126E-3</v>
      </c>
      <c r="K40" s="241">
        <v>0.45378641322441143</v>
      </c>
      <c r="L40" s="241">
        <v>0.54416055469590063</v>
      </c>
      <c r="M40" s="246">
        <v>44</v>
      </c>
    </row>
    <row r="41" spans="1:13" ht="16.5">
      <c r="A41" s="233" t="s">
        <v>118</v>
      </c>
      <c r="B41" s="234" t="s">
        <v>312</v>
      </c>
      <c r="C41" s="235" t="s">
        <v>70</v>
      </c>
      <c r="D41" s="236">
        <v>0.75843938273352385</v>
      </c>
      <c r="E41" s="237">
        <v>802</v>
      </c>
      <c r="F41" s="238" t="s">
        <v>120</v>
      </c>
      <c r="G41" s="277" t="s">
        <v>214</v>
      </c>
      <c r="H41" s="239">
        <v>4</v>
      </c>
      <c r="I41" s="240">
        <v>1544.375</v>
      </c>
      <c r="J41" s="241">
        <v>2.8397925693362046E-2</v>
      </c>
      <c r="K41" s="241">
        <v>0.38477550372400127</v>
      </c>
      <c r="L41" s="241">
        <v>0.11849453662484824</v>
      </c>
      <c r="M41" s="246">
        <v>31</v>
      </c>
    </row>
    <row r="42" spans="1:13" ht="16.5">
      <c r="A42" s="233" t="s">
        <v>118</v>
      </c>
      <c r="B42" s="234" t="s">
        <v>313</v>
      </c>
      <c r="C42" s="235" t="s">
        <v>70</v>
      </c>
      <c r="D42" s="236">
        <v>0.76535714285714285</v>
      </c>
      <c r="E42" s="237">
        <v>3382</v>
      </c>
      <c r="F42" s="238" t="s">
        <v>127</v>
      </c>
      <c r="G42" s="277" t="s">
        <v>235</v>
      </c>
      <c r="H42" s="239">
        <v>1</v>
      </c>
      <c r="I42" s="240">
        <v>1617.827</v>
      </c>
      <c r="J42" s="241">
        <v>1.5021071446010299E-2</v>
      </c>
      <c r="K42" s="241">
        <v>0.56754752912753081</v>
      </c>
      <c r="L42" s="241">
        <v>0.31894633975078918</v>
      </c>
      <c r="M42" s="246">
        <v>252</v>
      </c>
    </row>
    <row r="43" spans="1:13" ht="16.5">
      <c r="A43" s="233" t="s">
        <v>118</v>
      </c>
      <c r="B43" s="234" t="s">
        <v>584</v>
      </c>
      <c r="C43" s="235" t="s">
        <v>67</v>
      </c>
      <c r="D43" s="236">
        <v>0.8014648839491334</v>
      </c>
      <c r="E43" s="237">
        <v>8493</v>
      </c>
      <c r="F43" s="238" t="s">
        <v>123</v>
      </c>
      <c r="G43" s="277" t="s">
        <v>226</v>
      </c>
      <c r="H43" s="239">
        <v>2</v>
      </c>
      <c r="I43" s="240">
        <v>1589.1439999999998</v>
      </c>
      <c r="J43" s="241">
        <v>1.5221820160831961E-2</v>
      </c>
      <c r="K43" s="241">
        <v>0.44994347655694905</v>
      </c>
      <c r="L43" s="241">
        <v>0.27247373428713823</v>
      </c>
      <c r="M43" s="246">
        <v>270</v>
      </c>
    </row>
    <row r="44" spans="1:13" ht="16.5">
      <c r="A44" s="233" t="s">
        <v>118</v>
      </c>
      <c r="B44" s="234" t="s">
        <v>538</v>
      </c>
      <c r="C44" s="235" t="s">
        <v>70</v>
      </c>
      <c r="D44" s="236">
        <v>0.72602987042535072</v>
      </c>
      <c r="E44" s="237">
        <v>1934</v>
      </c>
      <c r="F44" s="238" t="s">
        <v>127</v>
      </c>
      <c r="G44" s="277" t="s">
        <v>516</v>
      </c>
      <c r="H44" s="239">
        <v>6</v>
      </c>
      <c r="I44" s="240">
        <v>4965.2060000000001</v>
      </c>
      <c r="J44" s="241">
        <v>4.632017171585439E-3</v>
      </c>
      <c r="K44" s="241">
        <v>0.5022510698047421</v>
      </c>
      <c r="L44" s="241">
        <v>0.35507086715032565</v>
      </c>
      <c r="M44" s="246">
        <v>170</v>
      </c>
    </row>
    <row r="45" spans="1:13" ht="16.5">
      <c r="A45" s="233" t="s">
        <v>118</v>
      </c>
      <c r="B45" s="234" t="s">
        <v>539</v>
      </c>
      <c r="C45" s="235" t="s">
        <v>67</v>
      </c>
      <c r="D45" s="236">
        <v>0.82913043478260873</v>
      </c>
      <c r="E45" s="237">
        <v>3904</v>
      </c>
      <c r="F45" s="238" t="s">
        <v>128</v>
      </c>
      <c r="G45" s="277" t="s">
        <v>246</v>
      </c>
      <c r="H45" s="239">
        <v>1</v>
      </c>
      <c r="I45" s="240">
        <v>1396.771</v>
      </c>
      <c r="J45" s="241">
        <v>3.9929841208255802E-3</v>
      </c>
      <c r="K45" s="241">
        <v>0.45948875417465662</v>
      </c>
      <c r="L45" s="241">
        <v>0.16323362956418769</v>
      </c>
      <c r="M45" s="246">
        <v>55</v>
      </c>
    </row>
    <row r="46" spans="1:13" ht="16.5">
      <c r="A46" s="233" t="s">
        <v>118</v>
      </c>
      <c r="B46" s="234" t="s">
        <v>315</v>
      </c>
      <c r="C46" s="235" t="s">
        <v>67</v>
      </c>
      <c r="D46" s="236">
        <v>0.81191837836450842</v>
      </c>
      <c r="E46" s="237">
        <v>2138</v>
      </c>
      <c r="F46" s="238" t="s">
        <v>120</v>
      </c>
      <c r="G46" s="277" t="s">
        <v>213</v>
      </c>
      <c r="H46" s="239">
        <v>2</v>
      </c>
      <c r="I46" s="240">
        <v>1480.9369999999999</v>
      </c>
      <c r="J46" s="241">
        <v>1.4336863933793268E-2</v>
      </c>
      <c r="K46" s="241">
        <v>0.38495160437732029</v>
      </c>
      <c r="L46" s="241">
        <v>0.10803970729342302</v>
      </c>
      <c r="M46" s="246">
        <v>46</v>
      </c>
    </row>
    <row r="47" spans="1:13" ht="16.5">
      <c r="A47" s="233" t="s">
        <v>118</v>
      </c>
      <c r="B47" s="234" t="s">
        <v>316</v>
      </c>
      <c r="C47" s="235" t="s">
        <v>67</v>
      </c>
      <c r="D47" s="236">
        <v>0.83465652052810468</v>
      </c>
      <c r="E47" s="237">
        <v>7578</v>
      </c>
      <c r="F47" s="238" t="s">
        <v>122</v>
      </c>
      <c r="G47" s="277" t="s">
        <v>220</v>
      </c>
      <c r="H47" s="239">
        <v>3</v>
      </c>
      <c r="I47" s="240">
        <v>1236.693</v>
      </c>
      <c r="J47" s="241">
        <v>3.7125292634992257E-2</v>
      </c>
      <c r="K47" s="241">
        <v>0.56864584221071324</v>
      </c>
      <c r="L47" s="241">
        <v>0.27007511160813558</v>
      </c>
      <c r="M47" s="246">
        <v>241</v>
      </c>
    </row>
    <row r="48" spans="1:13" ht="16.5">
      <c r="A48" s="233" t="s">
        <v>118</v>
      </c>
      <c r="B48" s="234" t="s">
        <v>418</v>
      </c>
      <c r="C48" s="235" t="s">
        <v>70</v>
      </c>
      <c r="D48" s="236">
        <v>0.72153846153846146</v>
      </c>
      <c r="E48" s="237">
        <v>4035</v>
      </c>
      <c r="F48" s="238" t="s">
        <v>123</v>
      </c>
      <c r="G48" s="277" t="s">
        <v>225</v>
      </c>
      <c r="H48" s="239">
        <v>1</v>
      </c>
      <c r="I48" s="240">
        <v>1361.7449999999999</v>
      </c>
      <c r="J48" s="241">
        <v>1.4662211376608749E-2</v>
      </c>
      <c r="K48" s="241">
        <v>0.51617471932125858</v>
      </c>
      <c r="L48" s="241">
        <v>0.16669787662154076</v>
      </c>
      <c r="M48" s="246">
        <v>248</v>
      </c>
    </row>
    <row r="49" spans="1:13" ht="16.5">
      <c r="A49" s="233" t="s">
        <v>118</v>
      </c>
      <c r="B49" s="234" t="s">
        <v>381</v>
      </c>
      <c r="C49" s="235" t="s">
        <v>70</v>
      </c>
      <c r="D49" s="236">
        <v>0.78341999771122961</v>
      </c>
      <c r="E49" s="237">
        <v>7172</v>
      </c>
      <c r="F49" s="238" t="s">
        <v>124</v>
      </c>
      <c r="G49" s="277" t="s">
        <v>232</v>
      </c>
      <c r="H49" s="239">
        <v>6</v>
      </c>
      <c r="I49" s="240">
        <v>999.69</v>
      </c>
      <c r="J49" s="241">
        <v>6.5047101813748967E-2</v>
      </c>
      <c r="K49" s="241">
        <v>0.43017570122017057</v>
      </c>
      <c r="L49" s="241">
        <v>0.26908341585891626</v>
      </c>
      <c r="M49" s="246">
        <v>83</v>
      </c>
    </row>
    <row r="50" spans="1:13" ht="16.5">
      <c r="A50" s="233" t="s">
        <v>118</v>
      </c>
      <c r="B50" s="234" t="s">
        <v>320</v>
      </c>
      <c r="C50" s="235" t="s">
        <v>67</v>
      </c>
      <c r="D50" s="236">
        <v>0.81409090909090898</v>
      </c>
      <c r="E50" s="237">
        <v>2800</v>
      </c>
      <c r="F50" s="238" t="s">
        <v>128</v>
      </c>
      <c r="G50" s="277" t="s">
        <v>243</v>
      </c>
      <c r="H50" s="239">
        <v>1</v>
      </c>
      <c r="I50" s="240">
        <v>1521.942</v>
      </c>
      <c r="J50" s="241">
        <v>4.6198327731513493E-3</v>
      </c>
      <c r="K50" s="241">
        <v>0.51355172441069463</v>
      </c>
      <c r="L50" s="241">
        <v>0.20762946288360529</v>
      </c>
      <c r="M50" s="246">
        <v>161</v>
      </c>
    </row>
    <row r="51" spans="1:13" ht="16.5">
      <c r="A51" s="233" t="s">
        <v>118</v>
      </c>
      <c r="B51" s="234" t="s">
        <v>589</v>
      </c>
      <c r="C51" s="235" t="s">
        <v>67</v>
      </c>
      <c r="D51" s="236">
        <v>0.84043478260869575</v>
      </c>
      <c r="E51" s="237">
        <v>8383</v>
      </c>
      <c r="F51" s="238" t="s">
        <v>119</v>
      </c>
      <c r="G51" s="277" t="s">
        <v>561</v>
      </c>
      <c r="H51" s="239">
        <v>1</v>
      </c>
      <c r="I51" s="240">
        <v>2133.4290000000001</v>
      </c>
      <c r="J51" s="241">
        <v>6.5094585618543565E-3</v>
      </c>
      <c r="K51" s="241">
        <v>0.49347893709598029</v>
      </c>
      <c r="L51" s="241">
        <v>0.14845626234157941</v>
      </c>
      <c r="M51" s="246">
        <v>107</v>
      </c>
    </row>
    <row r="52" spans="1:13" ht="16.5">
      <c r="A52" s="233" t="s">
        <v>118</v>
      </c>
      <c r="B52" s="234" t="s">
        <v>421</v>
      </c>
      <c r="C52" s="235" t="s">
        <v>70</v>
      </c>
      <c r="D52" s="236">
        <v>0.67803571428571441</v>
      </c>
      <c r="E52" s="237">
        <v>4139</v>
      </c>
      <c r="F52" s="238" t="s">
        <v>127</v>
      </c>
      <c r="G52" s="277" t="s">
        <v>358</v>
      </c>
      <c r="H52" s="239">
        <v>2</v>
      </c>
      <c r="I52" s="240">
        <v>1375.5390000000002</v>
      </c>
      <c r="J52" s="241">
        <v>1.0200710344909119E-2</v>
      </c>
      <c r="K52" s="241">
        <v>0.50186413624871706</v>
      </c>
      <c r="L52" s="241">
        <v>0.4732690239971386</v>
      </c>
      <c r="M52" s="246">
        <v>61</v>
      </c>
    </row>
    <row r="53" spans="1:13" ht="16.5">
      <c r="A53" s="233" t="s">
        <v>118</v>
      </c>
      <c r="B53" s="234" t="s">
        <v>330</v>
      </c>
      <c r="C53" s="235" t="s">
        <v>67</v>
      </c>
      <c r="D53" s="236">
        <v>0.82842934663648005</v>
      </c>
      <c r="E53" s="237">
        <v>4530</v>
      </c>
      <c r="F53" s="238" t="s">
        <v>91</v>
      </c>
      <c r="G53" s="277" t="s">
        <v>248</v>
      </c>
      <c r="H53" s="239">
        <v>6</v>
      </c>
      <c r="I53" s="240">
        <v>1437.37</v>
      </c>
      <c r="J53" s="241">
        <v>1.6305826122003087E-2</v>
      </c>
      <c r="K53" s="241">
        <v>0.46109323801519292</v>
      </c>
      <c r="L53" s="241">
        <v>0.36246756228389354</v>
      </c>
      <c r="M53" s="246">
        <v>170</v>
      </c>
    </row>
  </sheetData>
  <mergeCells count="1">
    <mergeCell ref="A2:M2"/>
  </mergeCells>
  <phoneticPr fontId="4" type="noConversion"/>
  <conditionalFormatting sqref="C10:D53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2025-03-04T02:17:18Z</dcterms:modified>
</cp:coreProperties>
</file>